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BB985BA6-3D76-4094-9C38-C0A15AFE5A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1" sheetId="2" r:id="rId1"/>
  </sheets>
  <calcPr calcId="191029"/>
  <extLst>
    <ext uri="GoogleSheetsCustomDataVersion2">
      <go:sheetsCustomData xmlns:go="http://customooxmlschemas.google.com/" r:id="rId6" roundtripDataChecksum="6RMT5E6uzNAh0cTW/pSRhAUfC5e55hbyFxxNOgvpyBk="/>
    </ext>
  </extLst>
</workbook>
</file>

<file path=xl/calcChain.xml><?xml version="1.0" encoding="utf-8"?>
<calcChain xmlns="http://schemas.openxmlformats.org/spreadsheetml/2006/main">
  <c r="AD101" i="2" l="1"/>
  <c r="AC101" i="2"/>
  <c r="AB101" i="2"/>
  <c r="AA101" i="2"/>
  <c r="Z101" i="2"/>
  <c r="AD100" i="2"/>
  <c r="AC100" i="2"/>
  <c r="AB100" i="2"/>
  <c r="AA100" i="2"/>
  <c r="Z100" i="2"/>
  <c r="AD99" i="2"/>
  <c r="AC99" i="2"/>
  <c r="AB99" i="2"/>
  <c r="AA99" i="2"/>
  <c r="Z99" i="2"/>
  <c r="AD98" i="2"/>
  <c r="AC98" i="2"/>
  <c r="AB98" i="2"/>
  <c r="AA98" i="2"/>
  <c r="Z98" i="2"/>
  <c r="AD97" i="2"/>
  <c r="AC97" i="2"/>
  <c r="AB97" i="2"/>
  <c r="AA97" i="2"/>
  <c r="Z97" i="2"/>
  <c r="AD96" i="2"/>
  <c r="AC96" i="2"/>
  <c r="AB96" i="2"/>
  <c r="AA96" i="2"/>
  <c r="Z96" i="2"/>
  <c r="AD95" i="2"/>
  <c r="AC95" i="2"/>
  <c r="AB95" i="2"/>
  <c r="AA95" i="2"/>
  <c r="Z95" i="2"/>
  <c r="AD94" i="2"/>
  <c r="AC94" i="2"/>
  <c r="AB94" i="2"/>
  <c r="AA94" i="2"/>
  <c r="Z94" i="2"/>
  <c r="AD93" i="2"/>
  <c r="AC93" i="2"/>
  <c r="AB93" i="2"/>
  <c r="AA93" i="2"/>
  <c r="Z93" i="2"/>
  <c r="AD92" i="2"/>
  <c r="AC92" i="2"/>
  <c r="AB92" i="2"/>
  <c r="AA92" i="2"/>
  <c r="Z92" i="2"/>
  <c r="AD91" i="2"/>
  <c r="AC91" i="2"/>
  <c r="AB91" i="2"/>
  <c r="AA91" i="2"/>
  <c r="Z91" i="2"/>
  <c r="AD90" i="2"/>
  <c r="AC90" i="2"/>
  <c r="AB90" i="2"/>
  <c r="AA90" i="2"/>
  <c r="Z90" i="2"/>
  <c r="AD89" i="2"/>
  <c r="AC89" i="2"/>
  <c r="AB89" i="2"/>
  <c r="AA89" i="2"/>
  <c r="Z89" i="2"/>
  <c r="AD88" i="2"/>
  <c r="AC88" i="2"/>
  <c r="AB88" i="2"/>
  <c r="AA88" i="2"/>
  <c r="Z88" i="2"/>
  <c r="AD87" i="2"/>
  <c r="AC87" i="2"/>
  <c r="AB87" i="2"/>
  <c r="AA87" i="2"/>
  <c r="Z87" i="2"/>
  <c r="AG84" i="2"/>
  <c r="AI84" i="2" s="1"/>
  <c r="AF84" i="2"/>
  <c r="AE84" i="2"/>
  <c r="AD84" i="2"/>
  <c r="AC84" i="2"/>
  <c r="AB84" i="2"/>
  <c r="AA84" i="2"/>
  <c r="Z84" i="2"/>
  <c r="Y84" i="2"/>
  <c r="AH84" i="2" s="1"/>
  <c r="AJ84" i="2" s="1"/>
  <c r="AG83" i="2"/>
  <c r="AI83" i="2" s="1"/>
  <c r="AF83" i="2"/>
  <c r="AE83" i="2"/>
  <c r="AD83" i="2"/>
  <c r="AC83" i="2"/>
  <c r="AB83" i="2"/>
  <c r="AA83" i="2"/>
  <c r="Z83" i="2"/>
  <c r="Y83" i="2"/>
  <c r="AH83" i="2" s="1"/>
  <c r="AJ83" i="2" s="1"/>
  <c r="L66" i="2"/>
  <c r="K66" i="2"/>
  <c r="L64" i="2"/>
  <c r="K64" i="2"/>
  <c r="L63" i="2"/>
  <c r="K63" i="2"/>
  <c r="L61" i="2"/>
  <c r="K61" i="2"/>
  <c r="L60" i="2"/>
  <c r="K60" i="2"/>
  <c r="L59" i="2"/>
  <c r="K59" i="2"/>
  <c r="L58" i="2"/>
  <c r="K58" i="2"/>
  <c r="L56" i="2"/>
  <c r="K56" i="2"/>
  <c r="L55" i="2"/>
  <c r="K55" i="2"/>
  <c r="H55" i="2"/>
  <c r="L50" i="2"/>
  <c r="K50" i="2"/>
  <c r="L48" i="2"/>
  <c r="K48" i="2"/>
  <c r="AH47" i="2"/>
  <c r="AJ47" i="2" s="1"/>
  <c r="L47" i="2"/>
  <c r="K47" i="2"/>
  <c r="AJ46" i="2"/>
  <c r="AH46" i="2"/>
  <c r="AH45" i="2"/>
  <c r="L45" i="2"/>
  <c r="K45" i="2"/>
  <c r="AH44" i="2"/>
  <c r="L44" i="2"/>
  <c r="K44" i="2"/>
  <c r="L43" i="2"/>
  <c r="K43" i="2"/>
  <c r="L42" i="2"/>
  <c r="K42" i="2"/>
  <c r="L40" i="2"/>
  <c r="K40" i="2"/>
  <c r="AH39" i="2"/>
  <c r="AJ39" i="2" s="1"/>
  <c r="L39" i="2"/>
  <c r="K39" i="2"/>
  <c r="AJ38" i="2"/>
  <c r="AH38" i="2"/>
  <c r="AH37" i="2"/>
  <c r="AH36" i="2"/>
  <c r="L35" i="2"/>
  <c r="K35" i="2"/>
  <c r="L34" i="2"/>
  <c r="K34" i="2"/>
  <c r="L33" i="2"/>
  <c r="K33" i="2"/>
  <c r="AJ32" i="2"/>
  <c r="AH32" i="2"/>
  <c r="L32" i="2"/>
  <c r="K32" i="2"/>
  <c r="AH31" i="2"/>
  <c r="AJ31" i="2" s="1"/>
  <c r="L31" i="2"/>
  <c r="K31" i="2"/>
  <c r="AH30" i="2"/>
  <c r="L30" i="2"/>
  <c r="K30" i="2"/>
  <c r="AH29" i="2"/>
  <c r="L29" i="2"/>
  <c r="K29" i="2"/>
  <c r="H29" i="2"/>
  <c r="E29" i="2"/>
  <c r="L28" i="2"/>
  <c r="K28" i="2"/>
  <c r="H28" i="2"/>
  <c r="E28" i="2"/>
  <c r="L27" i="2"/>
  <c r="K27" i="2"/>
  <c r="H27" i="2"/>
  <c r="E27" i="2"/>
  <c r="L26" i="2"/>
  <c r="K26" i="2"/>
  <c r="H26" i="2"/>
  <c r="E26" i="2"/>
  <c r="AL25" i="2"/>
  <c r="AJ25" i="2"/>
  <c r="AH25" i="2"/>
  <c r="L25" i="2"/>
  <c r="K25" i="2"/>
  <c r="H25" i="2"/>
  <c r="E25" i="2"/>
  <c r="AH24" i="2"/>
  <c r="AJ24" i="2" s="1"/>
  <c r="L24" i="2"/>
  <c r="K24" i="2"/>
  <c r="H24" i="2"/>
  <c r="E24" i="2"/>
  <c r="AH23" i="2"/>
  <c r="K23" i="2"/>
  <c r="H23" i="2"/>
  <c r="E23" i="2"/>
  <c r="AH22" i="2"/>
  <c r="L22" i="2"/>
  <c r="K22" i="2"/>
  <c r="H22" i="2"/>
  <c r="E22" i="2"/>
  <c r="K21" i="2"/>
  <c r="H21" i="2"/>
  <c r="E21" i="2"/>
  <c r="L23" i="2" s="1"/>
  <c r="L20" i="2"/>
  <c r="K20" i="2"/>
  <c r="H20" i="2"/>
  <c r="E20" i="2"/>
  <c r="K19" i="2"/>
  <c r="H19" i="2"/>
  <c r="L21" i="2" s="1"/>
  <c r="E19" i="2"/>
  <c r="AJ18" i="2"/>
  <c r="AH18" i="2"/>
  <c r="K18" i="2"/>
  <c r="H18" i="2"/>
  <c r="E18" i="2"/>
  <c r="AJ17" i="2"/>
  <c r="AH17" i="2"/>
  <c r="L17" i="2"/>
  <c r="H17" i="2"/>
  <c r="L19" i="2" s="1"/>
  <c r="E17" i="2"/>
  <c r="AH16" i="2"/>
  <c r="H16" i="2"/>
  <c r="L18" i="2" s="1"/>
  <c r="E16" i="2"/>
  <c r="AH15" i="2"/>
  <c r="L15" i="2"/>
  <c r="K15" i="2"/>
  <c r="H15" i="2"/>
  <c r="E15" i="2"/>
  <c r="K17" i="2" s="1"/>
  <c r="L14" i="2"/>
  <c r="K14" i="2"/>
  <c r="H14" i="2"/>
  <c r="L16" i="2" s="1"/>
  <c r="E14" i="2"/>
  <c r="K16" i="2" s="1"/>
  <c r="K13" i="2"/>
  <c r="H13" i="2"/>
  <c r="L13" i="2" s="1"/>
  <c r="E13" i="2"/>
  <c r="L12" i="2"/>
  <c r="K12" i="2"/>
  <c r="H12" i="2"/>
  <c r="E12" i="2"/>
  <c r="AH11" i="2"/>
  <c r="AJ11" i="2" s="1"/>
  <c r="AC11" i="2"/>
  <c r="K11" i="2"/>
  <c r="H11" i="2"/>
  <c r="L11" i="2" s="1"/>
  <c r="E11" i="2"/>
  <c r="AJ10" i="2"/>
  <c r="AH10" i="2"/>
  <c r="K10" i="2"/>
  <c r="H10" i="2"/>
  <c r="E10" i="2"/>
  <c r="L10" i="2" s="1"/>
  <c r="AH9" i="2"/>
  <c r="L9" i="2"/>
  <c r="H9" i="2"/>
  <c r="E9" i="2"/>
  <c r="K9" i="2" s="1"/>
  <c r="AH8" i="2"/>
  <c r="AC8" i="2"/>
  <c r="H8" i="2"/>
  <c r="K8" i="2" s="1"/>
  <c r="E8" i="2"/>
  <c r="L8" i="2" s="1"/>
  <c r="H7" i="2"/>
  <c r="L7" i="2" s="1"/>
  <c r="E7" i="2"/>
  <c r="K7" i="2" s="1"/>
  <c r="L6" i="2"/>
  <c r="AB8" i="2" s="1"/>
  <c r="K6" i="2"/>
  <c r="H6" i="2"/>
  <c r="E6" i="2"/>
  <c r="Z46" i="2" l="1"/>
  <c r="Z47" i="2"/>
  <c r="Z45" i="2"/>
  <c r="Z38" i="2"/>
  <c r="Z37" i="2"/>
  <c r="Z44" i="2"/>
  <c r="Z39" i="2"/>
  <c r="Z30" i="2"/>
  <c r="Z25" i="2"/>
  <c r="Z32" i="2"/>
  <c r="Z31" i="2"/>
  <c r="Z36" i="2"/>
  <c r="Z29" i="2"/>
  <c r="Z24" i="2"/>
  <c r="Z18" i="2"/>
  <c r="Z11" i="2"/>
  <c r="Z22" i="2"/>
  <c r="Z23" i="2"/>
  <c r="Z10" i="2"/>
  <c r="Z9" i="2"/>
  <c r="Z15" i="2"/>
  <c r="Z17" i="2"/>
  <c r="AB47" i="2"/>
  <c r="AB37" i="2"/>
  <c r="AB44" i="2"/>
  <c r="AB45" i="2"/>
  <c r="AB38" i="2"/>
  <c r="AB46" i="2"/>
  <c r="AB32" i="2"/>
  <c r="AB31" i="2"/>
  <c r="AB39" i="2"/>
  <c r="AB30" i="2"/>
  <c r="AB24" i="2"/>
  <c r="AB16" i="2"/>
  <c r="AB23" i="2"/>
  <c r="AB22" i="2"/>
  <c r="AB25" i="2"/>
  <c r="AB29" i="2"/>
  <c r="AB36" i="2"/>
  <c r="AB18" i="2"/>
  <c r="AB15" i="2"/>
  <c r="AB17" i="2"/>
  <c r="AB11" i="2"/>
  <c r="AL11" i="2"/>
  <c r="Z16" i="2"/>
  <c r="AB9" i="2"/>
  <c r="AB10" i="2"/>
  <c r="Y46" i="2"/>
  <c r="AA46" i="2" s="1"/>
  <c r="AD47" i="2"/>
  <c r="AC47" i="2"/>
  <c r="AC46" i="2"/>
  <c r="Y47" i="2"/>
  <c r="AC37" i="2"/>
  <c r="Y36" i="2"/>
  <c r="Y45" i="2"/>
  <c r="AA45" i="2" s="1"/>
  <c r="Y38" i="2"/>
  <c r="AA38" i="2" s="1"/>
  <c r="AD32" i="2"/>
  <c r="AD44" i="2"/>
  <c r="AD39" i="2"/>
  <c r="AC32" i="2"/>
  <c r="AC44" i="2"/>
  <c r="AC39" i="2"/>
  <c r="AD36" i="2"/>
  <c r="AD46" i="2"/>
  <c r="AD45" i="2"/>
  <c r="Y32" i="2"/>
  <c r="AC38" i="2"/>
  <c r="Y37" i="2"/>
  <c r="AD31" i="2"/>
  <c r="AC31" i="2"/>
  <c r="Y30" i="2"/>
  <c r="AD23" i="2"/>
  <c r="AD29" i="2"/>
  <c r="Y25" i="2"/>
  <c r="AD24" i="2"/>
  <c r="Y44" i="2"/>
  <c r="AC36" i="2"/>
  <c r="AC29" i="2"/>
  <c r="AC45" i="2"/>
  <c r="Y39" i="2"/>
  <c r="AA39" i="2" s="1"/>
  <c r="AC30" i="2"/>
  <c r="Y31" i="2"/>
  <c r="Y29" i="2"/>
  <c r="AD22" i="2"/>
  <c r="AC23" i="2"/>
  <c r="AC22" i="2"/>
  <c r="Y18" i="2"/>
  <c r="AC17" i="2"/>
  <c r="AC15" i="2"/>
  <c r="AD25" i="2"/>
  <c r="Y24" i="2"/>
  <c r="AC25" i="2"/>
  <c r="Y23" i="2"/>
  <c r="AA23" i="2" s="1"/>
  <c r="Y22" i="2"/>
  <c r="AD38" i="2"/>
  <c r="AD37" i="2"/>
  <c r="AD30" i="2"/>
  <c r="AC24" i="2"/>
  <c r="AC10" i="2"/>
  <c r="AC9" i="2"/>
  <c r="AD8" i="2"/>
  <c r="AE8" i="2" s="1"/>
  <c r="AD15" i="2"/>
  <c r="Y11" i="2"/>
  <c r="AD17" i="2"/>
  <c r="AD16" i="2"/>
  <c r="AC16" i="2"/>
  <c r="AD11" i="2"/>
  <c r="AE11" i="2" s="1"/>
  <c r="Y10" i="2"/>
  <c r="Y9" i="2"/>
  <c r="AC18" i="2"/>
  <c r="Y17" i="2"/>
  <c r="Y16" i="2"/>
  <c r="AA16" i="2" s="1"/>
  <c r="AD10" i="2"/>
  <c r="AD9" i="2"/>
  <c r="Y8" i="2"/>
  <c r="Z8" i="2"/>
  <c r="Y15" i="2"/>
  <c r="AA15" i="2" s="1"/>
  <c r="AD18" i="2"/>
  <c r="AL18" i="2"/>
  <c r="AL39" i="2"/>
  <c r="AL32" i="2"/>
  <c r="AL47" i="2"/>
  <c r="AL83" i="2"/>
  <c r="AK83" i="2"/>
  <c r="AL84" i="2"/>
  <c r="AE39" i="2" l="1"/>
  <c r="AE24" i="2"/>
  <c r="AA17" i="2"/>
  <c r="AF17" i="2" s="1"/>
  <c r="AE45" i="2"/>
  <c r="AA22" i="2"/>
  <c r="AF22" i="2" s="1"/>
  <c r="AI22" i="2" s="1"/>
  <c r="AE29" i="2"/>
  <c r="AE31" i="2"/>
  <c r="AE32" i="2"/>
  <c r="AA25" i="2"/>
  <c r="AF25" i="2" s="1"/>
  <c r="AA32" i="2"/>
  <c r="AF32" i="2" s="1"/>
  <c r="AA44" i="2"/>
  <c r="AA31" i="2"/>
  <c r="AF31" i="2" s="1"/>
  <c r="AE16" i="2"/>
  <c r="AE22" i="2"/>
  <c r="AA9" i="2"/>
  <c r="AF9" i="2" s="1"/>
  <c r="AI9" i="2" s="1"/>
  <c r="AA24" i="2"/>
  <c r="AF24" i="2" s="1"/>
  <c r="AA29" i="2"/>
  <c r="AF29" i="2" s="1"/>
  <c r="AI29" i="2" s="1"/>
  <c r="AA11" i="2"/>
  <c r="AF11" i="2" s="1"/>
  <c r="AM11" i="2" s="1"/>
  <c r="AE25" i="2"/>
  <c r="AA36" i="2"/>
  <c r="AF36" i="2" s="1"/>
  <c r="AI36" i="2" s="1"/>
  <c r="AA18" i="2"/>
  <c r="AF18" i="2" s="1"/>
  <c r="AM18" i="2" s="1"/>
  <c r="AE9" i="2"/>
  <c r="AA37" i="2"/>
  <c r="AF37" i="2" s="1"/>
  <c r="AI37" i="2" s="1"/>
  <c r="AA47" i="2"/>
  <c r="AF47" i="2" s="1"/>
  <c r="AM47" i="2" s="1"/>
  <c r="AA10" i="2"/>
  <c r="AF10" i="2" s="1"/>
  <c r="AE10" i="2"/>
  <c r="AE47" i="2"/>
  <c r="AA30" i="2"/>
  <c r="AF30" i="2" s="1"/>
  <c r="AI30" i="2" s="1"/>
  <c r="AM83" i="2"/>
  <c r="AN83" i="2"/>
  <c r="AO83" i="2" s="1"/>
  <c r="AE38" i="2"/>
  <c r="AE46" i="2"/>
  <c r="AF16" i="2"/>
  <c r="AI16" i="2" s="1"/>
  <c r="AF39" i="2"/>
  <c r="AM39" i="2" s="1"/>
  <c r="AF44" i="2"/>
  <c r="AI44" i="2" s="1"/>
  <c r="AE17" i="2"/>
  <c r="AN84" i="2"/>
  <c r="AA8" i="2"/>
  <c r="AF8" i="2" s="1"/>
  <c r="AI8" i="2" s="1"/>
  <c r="AE15" i="2"/>
  <c r="AE30" i="2"/>
  <c r="AF15" i="2"/>
  <c r="AI15" i="2" s="1"/>
  <c r="AF38" i="2"/>
  <c r="AF45" i="2"/>
  <c r="AI45" i="2" s="1"/>
  <c r="AF23" i="2"/>
  <c r="AI23" i="2" s="1"/>
  <c r="AE18" i="2"/>
  <c r="AE23" i="2"/>
  <c r="AE36" i="2"/>
  <c r="AE44" i="2"/>
  <c r="AE37" i="2"/>
  <c r="AF46" i="2"/>
  <c r="AJ22" i="2" l="1"/>
  <c r="AK22" i="2" s="1"/>
  <c r="AJ45" i="2"/>
  <c r="AK45" i="2" s="1"/>
  <c r="AJ36" i="2"/>
  <c r="AK36" i="2" s="1"/>
  <c r="AJ15" i="2"/>
  <c r="AK15" i="2" s="1"/>
  <c r="AJ29" i="2"/>
  <c r="AK29" i="2" s="1"/>
  <c r="AJ8" i="2"/>
  <c r="AK8" i="2" s="1"/>
  <c r="AI31" i="2"/>
  <c r="AK31" i="2"/>
  <c r="AJ44" i="2"/>
  <c r="AK44" i="2" s="1"/>
  <c r="AI38" i="2"/>
  <c r="AK38" i="2"/>
  <c r="AL38" i="2" s="1"/>
  <c r="AI10" i="2"/>
  <c r="AK10" i="2"/>
  <c r="AI24" i="2"/>
  <c r="AK24" i="2"/>
  <c r="AI46" i="2"/>
  <c r="AK46" i="2"/>
  <c r="AI47" i="2"/>
  <c r="AK47" i="2"/>
  <c r="AJ9" i="2"/>
  <c r="AI39" i="2"/>
  <c r="AK39" i="2"/>
  <c r="AJ30" i="2"/>
  <c r="AI25" i="2"/>
  <c r="AK25" i="2"/>
  <c r="AM25" i="2"/>
  <c r="AI32" i="2"/>
  <c r="AK32" i="2"/>
  <c r="AJ37" i="2"/>
  <c r="AI18" i="2"/>
  <c r="AK18" i="2"/>
  <c r="AI11" i="2"/>
  <c r="AK11" i="2"/>
  <c r="AJ23" i="2"/>
  <c r="AP84" i="2"/>
  <c r="AI17" i="2"/>
  <c r="AK17" i="2"/>
  <c r="AJ16" i="2"/>
  <c r="AM32" i="2"/>
  <c r="AL45" i="2" l="1"/>
  <c r="AN45" i="2" s="1"/>
  <c r="AO45" i="2" s="1"/>
  <c r="AL24" i="2"/>
  <c r="AN24" i="2" s="1"/>
  <c r="AO24" i="2" s="1"/>
  <c r="AL31" i="2"/>
  <c r="AM31" i="2" s="1"/>
  <c r="AL15" i="2"/>
  <c r="AM15" i="2" s="1"/>
  <c r="AN15" i="2" s="1"/>
  <c r="AV15" i="2" s="1"/>
  <c r="AX15" i="2" s="1"/>
  <c r="AL22" i="2"/>
  <c r="AM22" i="2" s="1"/>
  <c r="AN22" i="2" s="1"/>
  <c r="AV22" i="2" s="1"/>
  <c r="AX22" i="2" s="1"/>
  <c r="AL44" i="2"/>
  <c r="AM44" i="2" s="1"/>
  <c r="AN44" i="2" s="1"/>
  <c r="AV44" i="2" s="1"/>
  <c r="AX44" i="2" s="1"/>
  <c r="AL17" i="2"/>
  <c r="AN17" i="2" s="1"/>
  <c r="AO17" i="2" s="1"/>
  <c r="AL10" i="2"/>
  <c r="AM10" i="2" s="1"/>
  <c r="AL36" i="2"/>
  <c r="AM36" i="2" s="1"/>
  <c r="AN36" i="2" s="1"/>
  <c r="AO36" i="2" s="1"/>
  <c r="AW36" i="2" s="1"/>
  <c r="AL29" i="2"/>
  <c r="AM29" i="2" s="1"/>
  <c r="AN32" i="2" s="1"/>
  <c r="AN38" i="2"/>
  <c r="AO38" i="2" s="1"/>
  <c r="AM38" i="2"/>
  <c r="AL30" i="2"/>
  <c r="AK30" i="2"/>
  <c r="AL37" i="2"/>
  <c r="AK37" i="2"/>
  <c r="AL23" i="2"/>
  <c r="AK23" i="2"/>
  <c r="AK16" i="2"/>
  <c r="AL16" i="2"/>
  <c r="AL46" i="2"/>
  <c r="AL9" i="2"/>
  <c r="AK9" i="2"/>
  <c r="AL8" i="2"/>
  <c r="AM8" i="2" s="1"/>
  <c r="AM45" i="2" l="1"/>
  <c r="AM17" i="2"/>
  <c r="AO22" i="2"/>
  <c r="AW22" i="2" s="1"/>
  <c r="BF22" i="2" s="1"/>
  <c r="AO15" i="2"/>
  <c r="AW15" i="2" s="1"/>
  <c r="BF15" i="2" s="1"/>
  <c r="AM24" i="2"/>
  <c r="AN18" i="2"/>
  <c r="AO18" i="2" s="1"/>
  <c r="AN25" i="2"/>
  <c r="AP25" i="2" s="1"/>
  <c r="AQ25" i="2" s="1"/>
  <c r="AN31" i="2"/>
  <c r="AO31" i="2" s="1"/>
  <c r="AN10" i="2"/>
  <c r="AO10" i="2" s="1"/>
  <c r="AO44" i="2"/>
  <c r="AW44" i="2" s="1"/>
  <c r="BF44" i="2" s="1"/>
  <c r="AN47" i="2"/>
  <c r="AO47" i="2" s="1"/>
  <c r="AV36" i="2"/>
  <c r="AX36" i="2" s="1"/>
  <c r="AN29" i="2"/>
  <c r="AO29" i="2" s="1"/>
  <c r="AW29" i="2" s="1"/>
  <c r="AP32" i="2"/>
  <c r="AQ32" i="2" s="1"/>
  <c r="AO32" i="2"/>
  <c r="AN39" i="2"/>
  <c r="AO39" i="2" s="1"/>
  <c r="AN16" i="2"/>
  <c r="AO16" i="2" s="1"/>
  <c r="AP16" i="2" s="1"/>
  <c r="AQ16" i="2" s="1"/>
  <c r="AM16" i="2"/>
  <c r="AN37" i="2"/>
  <c r="AO37" i="2" s="1"/>
  <c r="AP37" i="2" s="1"/>
  <c r="AQ37" i="2" s="1"/>
  <c r="AM37" i="2"/>
  <c r="AM23" i="2"/>
  <c r="AN23" i="2"/>
  <c r="AO23" i="2" s="1"/>
  <c r="AP23" i="2" s="1"/>
  <c r="AQ23" i="2" s="1"/>
  <c r="AN30" i="2"/>
  <c r="AO30" i="2" s="1"/>
  <c r="AM30" i="2"/>
  <c r="AM46" i="2"/>
  <c r="AN46" i="2"/>
  <c r="AO46" i="2" s="1"/>
  <c r="AP46" i="2" s="1"/>
  <c r="AM9" i="2"/>
  <c r="AN9" i="2"/>
  <c r="AO9" i="2" s="1"/>
  <c r="BF36" i="2"/>
  <c r="AN8" i="2"/>
  <c r="AN11" i="2"/>
  <c r="AP18" i="2" l="1"/>
  <c r="AQ18" i="2" s="1"/>
  <c r="AP47" i="2"/>
  <c r="AQ47" i="2" s="1"/>
  <c r="AP30" i="2"/>
  <c r="AQ30" i="2" s="1"/>
  <c r="AR30" i="2" s="1"/>
  <c r="AP9" i="2"/>
  <c r="AQ9" i="2" s="1"/>
  <c r="AR23" i="2"/>
  <c r="AS23" i="2" s="1"/>
  <c r="AW23" i="2" s="1"/>
  <c r="AO25" i="2"/>
  <c r="AV29" i="2"/>
  <c r="AX29" i="2" s="1"/>
  <c r="AP39" i="2"/>
  <c r="AQ39" i="2" s="1"/>
  <c r="AR37" i="2" s="1"/>
  <c r="AR16" i="2"/>
  <c r="AS16" i="2" s="1"/>
  <c r="AW16" i="2" s="1"/>
  <c r="AR25" i="2"/>
  <c r="AS25" i="2" s="1"/>
  <c r="AO11" i="2"/>
  <c r="AP11" i="2"/>
  <c r="AQ11" i="2" s="1"/>
  <c r="AR32" i="2"/>
  <c r="AS32" i="2" s="1"/>
  <c r="AP45" i="2"/>
  <c r="AQ45" i="2" s="1"/>
  <c r="AR45" i="2" s="1"/>
  <c r="BF29" i="2"/>
  <c r="AP24" i="2"/>
  <c r="AQ46" i="2"/>
  <c r="AR46" i="2"/>
  <c r="AS46" i="2" s="1"/>
  <c r="AP17" i="2"/>
  <c r="AP10" i="2"/>
  <c r="AP31" i="2"/>
  <c r="AP38" i="2"/>
  <c r="AO8" i="2"/>
  <c r="AW8" i="2" s="1"/>
  <c r="AV8" i="2"/>
  <c r="AX8" i="2" s="1"/>
  <c r="AR18" i="2"/>
  <c r="AS18" i="2" s="1"/>
  <c r="AS30" i="2" l="1"/>
  <c r="AW30" i="2" s="1"/>
  <c r="AV30" i="2"/>
  <c r="AX30" i="2" s="1"/>
  <c r="AR39" i="2"/>
  <c r="AS39" i="2" s="1"/>
  <c r="AV16" i="2"/>
  <c r="AX16" i="2" s="1"/>
  <c r="AY16" i="2" s="1"/>
  <c r="AR11" i="2"/>
  <c r="AS11" i="2" s="1"/>
  <c r="AV23" i="2"/>
  <c r="AX23" i="2" s="1"/>
  <c r="AY22" i="2" s="1"/>
  <c r="BG22" i="2" s="1"/>
  <c r="BI22" i="2" s="1"/>
  <c r="AS37" i="2"/>
  <c r="AW37" i="2" s="1"/>
  <c r="AV37" i="2"/>
  <c r="AX37" i="2" s="1"/>
  <c r="AS45" i="2"/>
  <c r="AW45" i="2" s="1"/>
  <c r="AV45" i="2"/>
  <c r="AX45" i="2" s="1"/>
  <c r="AR10" i="2"/>
  <c r="AS10" i="2" s="1"/>
  <c r="AQ10" i="2"/>
  <c r="BF8" i="2"/>
  <c r="AR9" i="2"/>
  <c r="AR31" i="2"/>
  <c r="AS31" i="2" s="1"/>
  <c r="AT31" i="2" s="1"/>
  <c r="AQ31" i="2"/>
  <c r="AQ38" i="2"/>
  <c r="AR38" i="2"/>
  <c r="AS38" i="2" s="1"/>
  <c r="AT38" i="2" s="1"/>
  <c r="AR17" i="2"/>
  <c r="AS17" i="2" s="1"/>
  <c r="AT17" i="2" s="1"/>
  <c r="AQ17" i="2"/>
  <c r="AR24" i="2"/>
  <c r="AS24" i="2" s="1"/>
  <c r="AQ24" i="2"/>
  <c r="AR47" i="2"/>
  <c r="AS47" i="2" s="1"/>
  <c r="AT47" i="2" s="1"/>
  <c r="AY29" i="2" l="1"/>
  <c r="BG29" i="2" s="1"/>
  <c r="BI29" i="2" s="1"/>
  <c r="AY30" i="2"/>
  <c r="BA30" i="2" s="1"/>
  <c r="AY15" i="2"/>
  <c r="BG15" i="2" s="1"/>
  <c r="BI15" i="2" s="1"/>
  <c r="BR15" i="2" s="1"/>
  <c r="AT10" i="2"/>
  <c r="AU10" i="2" s="1"/>
  <c r="AW10" i="2" s="1"/>
  <c r="AY23" i="2"/>
  <c r="BA23" i="2" s="1"/>
  <c r="AY37" i="2"/>
  <c r="BA37" i="2" s="1"/>
  <c r="AY36" i="2"/>
  <c r="BG36" i="2" s="1"/>
  <c r="BI36" i="2" s="1"/>
  <c r="BO36" i="2" s="1"/>
  <c r="AT18" i="2"/>
  <c r="AU18" i="2" s="1"/>
  <c r="AW18" i="2" s="1"/>
  <c r="AT11" i="2"/>
  <c r="AV11" i="2" s="1"/>
  <c r="AV31" i="2"/>
  <c r="AU31" i="2"/>
  <c r="AW31" i="2" s="1"/>
  <c r="AY45" i="2"/>
  <c r="AY44" i="2"/>
  <c r="BG44" i="2" s="1"/>
  <c r="BI44" i="2" s="1"/>
  <c r="AT46" i="2"/>
  <c r="AT24" i="2"/>
  <c r="AT25" i="2"/>
  <c r="BP22" i="2"/>
  <c r="BO22" i="2"/>
  <c r="BN22" i="2"/>
  <c r="BM22" i="2"/>
  <c r="BK22" i="2"/>
  <c r="BR22" i="2"/>
  <c r="BJ22" i="2"/>
  <c r="BQ22" i="2"/>
  <c r="BL22" i="2"/>
  <c r="AV47" i="2"/>
  <c r="AU47" i="2"/>
  <c r="AW47" i="2" s="1"/>
  <c r="AV9" i="2"/>
  <c r="AX9" i="2" s="1"/>
  <c r="AS9" i="2"/>
  <c r="AW9" i="2" s="1"/>
  <c r="AU17" i="2"/>
  <c r="AW17" i="2" s="1"/>
  <c r="AV17" i="2"/>
  <c r="AT32" i="2"/>
  <c r="BA16" i="2"/>
  <c r="AZ16" i="2"/>
  <c r="AV38" i="2"/>
  <c r="AU38" i="2"/>
  <c r="AW38" i="2" s="1"/>
  <c r="AT39" i="2"/>
  <c r="BO15" i="2"/>
  <c r="BK15" i="2"/>
  <c r="BJ15" i="2"/>
  <c r="BL15" i="2"/>
  <c r="BN15" i="2"/>
  <c r="AV10" i="2"/>
  <c r="BR29" i="2"/>
  <c r="BJ29" i="2"/>
  <c r="BQ29" i="2"/>
  <c r="BP29" i="2"/>
  <c r="BO29" i="2"/>
  <c r="BN29" i="2"/>
  <c r="BM29" i="2"/>
  <c r="BL29" i="2"/>
  <c r="BK29" i="2"/>
  <c r="BM15" i="2" l="1"/>
  <c r="BQ15" i="2"/>
  <c r="BP15" i="2"/>
  <c r="BP36" i="2"/>
  <c r="AZ30" i="2"/>
  <c r="BF30" i="2" s="1"/>
  <c r="BN36" i="2"/>
  <c r="AZ37" i="2"/>
  <c r="BF37" i="2" s="1"/>
  <c r="BM36" i="2"/>
  <c r="AU11" i="2"/>
  <c r="AW11" i="2" s="1"/>
  <c r="BR36" i="2"/>
  <c r="BT36" i="2" s="1"/>
  <c r="AV18" i="2"/>
  <c r="AY18" i="2" s="1"/>
  <c r="AZ23" i="2"/>
  <c r="BF23" i="2" s="1"/>
  <c r="BQ36" i="2"/>
  <c r="BJ36" i="2"/>
  <c r="BL36" i="2"/>
  <c r="BK36" i="2"/>
  <c r="BR44" i="2"/>
  <c r="BJ44" i="2"/>
  <c r="BQ44" i="2"/>
  <c r="BP44" i="2"/>
  <c r="BO44" i="2"/>
  <c r="BN44" i="2"/>
  <c r="BL44" i="2"/>
  <c r="BM44" i="2"/>
  <c r="BK44" i="2"/>
  <c r="AY11" i="2"/>
  <c r="AX11" i="2"/>
  <c r="AV39" i="2"/>
  <c r="AU39" i="2"/>
  <c r="AW39" i="2" s="1"/>
  <c r="AU32" i="2"/>
  <c r="AW32" i="2" s="1"/>
  <c r="AV32" i="2"/>
  <c r="BA45" i="2"/>
  <c r="AZ45" i="2"/>
  <c r="BT15" i="2"/>
  <c r="BS15" i="2"/>
  <c r="AY17" i="2"/>
  <c r="AX17" i="2"/>
  <c r="BT29" i="2"/>
  <c r="BS29" i="2"/>
  <c r="AY38" i="2"/>
  <c r="AX38" i="2"/>
  <c r="AV25" i="2"/>
  <c r="AU25" i="2"/>
  <c r="AW25" i="2" s="1"/>
  <c r="AY47" i="2"/>
  <c r="AX47" i="2"/>
  <c r="AY10" i="2"/>
  <c r="AX10" i="2"/>
  <c r="BF16" i="2"/>
  <c r="AY9" i="2"/>
  <c r="AY8" i="2"/>
  <c r="BG8" i="2" s="1"/>
  <c r="BI8" i="2" s="1"/>
  <c r="AV24" i="2"/>
  <c r="AU24" i="2"/>
  <c r="AW24" i="2" s="1"/>
  <c r="BS22" i="2"/>
  <c r="BT22" i="2"/>
  <c r="AV46" i="2"/>
  <c r="AU46" i="2"/>
  <c r="AW46" i="2" s="1"/>
  <c r="AX31" i="2"/>
  <c r="AY31" i="2"/>
  <c r="AX18" i="2" l="1"/>
  <c r="BS36" i="2"/>
  <c r="BA38" i="2"/>
  <c r="AZ38" i="2"/>
  <c r="BB11" i="2"/>
  <c r="BA11" i="2"/>
  <c r="AZ11" i="2"/>
  <c r="BP8" i="2"/>
  <c r="BM8" i="2"/>
  <c r="BQ8" i="2"/>
  <c r="BN8" i="2"/>
  <c r="BL8" i="2"/>
  <c r="BK8" i="2"/>
  <c r="BJ8" i="2"/>
  <c r="BR8" i="2"/>
  <c r="BO8" i="2"/>
  <c r="BB47" i="2"/>
  <c r="BA47" i="2"/>
  <c r="AZ47" i="2"/>
  <c r="BA9" i="2"/>
  <c r="AZ9" i="2"/>
  <c r="BA18" i="2"/>
  <c r="BB18" i="2"/>
  <c r="AZ18" i="2"/>
  <c r="AX32" i="2"/>
  <c r="AY32" i="2"/>
  <c r="AY24" i="2"/>
  <c r="AX24" i="2"/>
  <c r="BF45" i="2"/>
  <c r="BA31" i="2"/>
  <c r="AZ31" i="2"/>
  <c r="BA17" i="2"/>
  <c r="AZ17" i="2"/>
  <c r="AY46" i="2"/>
  <c r="AX46" i="2"/>
  <c r="AY25" i="2"/>
  <c r="AX25" i="2"/>
  <c r="AY39" i="2"/>
  <c r="AX39" i="2"/>
  <c r="AZ10" i="2"/>
  <c r="BA10" i="2"/>
  <c r="BT44" i="2"/>
  <c r="BS44" i="2"/>
  <c r="BD18" i="2" l="1"/>
  <c r="BC18" i="2"/>
  <c r="BB31" i="2"/>
  <c r="BB30" i="2"/>
  <c r="BG30" i="2" s="1"/>
  <c r="BI30" i="2" s="1"/>
  <c r="BB10" i="2"/>
  <c r="BB9" i="2"/>
  <c r="BG9" i="2" s="1"/>
  <c r="BI9" i="2" s="1"/>
  <c r="BF9" i="2"/>
  <c r="BS8" i="2"/>
  <c r="BT8" i="2"/>
  <c r="BB17" i="2"/>
  <c r="BB16" i="2"/>
  <c r="BG16" i="2" s="1"/>
  <c r="BI16" i="2" s="1"/>
  <c r="BD11" i="2"/>
  <c r="BC11" i="2"/>
  <c r="BD47" i="2"/>
  <c r="BC47" i="2"/>
  <c r="BA24" i="2"/>
  <c r="AZ24" i="2"/>
  <c r="BB25" i="2"/>
  <c r="BA25" i="2"/>
  <c r="AZ25" i="2"/>
  <c r="BB32" i="2"/>
  <c r="BA32" i="2"/>
  <c r="AZ32" i="2"/>
  <c r="BB37" i="2"/>
  <c r="BG37" i="2" s="1"/>
  <c r="BI37" i="2" s="1"/>
  <c r="BB38" i="2"/>
  <c r="AZ46" i="2"/>
  <c r="BA46" i="2"/>
  <c r="BB39" i="2"/>
  <c r="BA39" i="2"/>
  <c r="AZ39" i="2"/>
  <c r="BP9" i="2" l="1"/>
  <c r="BN9" i="2"/>
  <c r="BM9" i="2"/>
  <c r="BL9" i="2"/>
  <c r="BR9" i="2"/>
  <c r="BJ9" i="2"/>
  <c r="BQ9" i="2"/>
  <c r="BO9" i="2"/>
  <c r="BK9" i="2"/>
  <c r="BC32" i="2"/>
  <c r="BD32" i="2"/>
  <c r="BD10" i="2"/>
  <c r="BC10" i="2"/>
  <c r="BN30" i="2"/>
  <c r="BM30" i="2"/>
  <c r="BL30" i="2"/>
  <c r="BK30" i="2"/>
  <c r="BR30" i="2"/>
  <c r="BJ30" i="2"/>
  <c r="BP30" i="2"/>
  <c r="BQ30" i="2"/>
  <c r="BO30" i="2"/>
  <c r="BD31" i="2"/>
  <c r="BC31" i="2"/>
  <c r="BP37" i="2"/>
  <c r="BO37" i="2"/>
  <c r="BN37" i="2"/>
  <c r="BM37" i="2"/>
  <c r="BR37" i="2"/>
  <c r="BJ37" i="2"/>
  <c r="BQ37" i="2"/>
  <c r="BL37" i="2"/>
  <c r="BK37" i="2"/>
  <c r="BD39" i="2"/>
  <c r="BC39" i="2"/>
  <c r="BO16" i="2"/>
  <c r="BN16" i="2"/>
  <c r="BM16" i="2"/>
  <c r="BL16" i="2"/>
  <c r="BK16" i="2"/>
  <c r="BJ16" i="2"/>
  <c r="BQ16" i="2"/>
  <c r="BP16" i="2"/>
  <c r="BR16" i="2"/>
  <c r="BB46" i="2"/>
  <c r="BB45" i="2"/>
  <c r="BG45" i="2" s="1"/>
  <c r="BI45" i="2" s="1"/>
  <c r="BC25" i="2"/>
  <c r="BD25" i="2"/>
  <c r="BC17" i="2"/>
  <c r="BD17" i="2"/>
  <c r="BD38" i="2"/>
  <c r="BC38" i="2"/>
  <c r="BB24" i="2"/>
  <c r="BB23" i="2"/>
  <c r="BG23" i="2" s="1"/>
  <c r="BI23" i="2" s="1"/>
  <c r="BM45" i="2" l="1"/>
  <c r="BL45" i="2"/>
  <c r="BK45" i="2"/>
  <c r="BR45" i="2"/>
  <c r="BJ45" i="2"/>
  <c r="BQ45" i="2"/>
  <c r="BO45" i="2"/>
  <c r="BP45" i="2"/>
  <c r="BN45" i="2"/>
  <c r="BD46" i="2"/>
  <c r="BC46" i="2"/>
  <c r="BD24" i="2"/>
  <c r="BC24" i="2"/>
  <c r="BE11" i="2"/>
  <c r="BF10" i="2"/>
  <c r="BE10" i="2"/>
  <c r="BG10" i="2" s="1"/>
  <c r="BI10" i="2" s="1"/>
  <c r="BT9" i="2"/>
  <c r="BS9" i="2"/>
  <c r="BQ23" i="2"/>
  <c r="BN23" i="2"/>
  <c r="BM23" i="2"/>
  <c r="BL23" i="2"/>
  <c r="BK23" i="2"/>
  <c r="BJ23" i="2"/>
  <c r="BP23" i="2"/>
  <c r="BO23" i="2"/>
  <c r="BR23" i="2"/>
  <c r="BT37" i="2"/>
  <c r="BS37" i="2"/>
  <c r="BE39" i="2"/>
  <c r="BF38" i="2"/>
  <c r="BE38" i="2"/>
  <c r="BG38" i="2" s="1"/>
  <c r="BI38" i="2" s="1"/>
  <c r="BE32" i="2"/>
  <c r="BE31" i="2"/>
  <c r="BG31" i="2" s="1"/>
  <c r="BI31" i="2" s="1"/>
  <c r="BF31" i="2"/>
  <c r="BT30" i="2"/>
  <c r="BS30" i="2"/>
  <c r="BT16" i="2"/>
  <c r="BS16" i="2"/>
  <c r="BE17" i="2"/>
  <c r="BG17" i="2" s="1"/>
  <c r="BI17" i="2" s="1"/>
  <c r="BE18" i="2"/>
  <c r="BF17" i="2"/>
  <c r="BK10" i="2" l="1"/>
  <c r="BR10" i="2"/>
  <c r="BQ10" i="2"/>
  <c r="BP10" i="2"/>
  <c r="BO10" i="2"/>
  <c r="BM10" i="2"/>
  <c r="BL10" i="2"/>
  <c r="BJ10" i="2"/>
  <c r="BN10" i="2"/>
  <c r="BG11" i="2"/>
  <c r="BI11" i="2" s="1"/>
  <c r="BF11" i="2"/>
  <c r="BU16" i="2"/>
  <c r="BU15" i="2"/>
  <c r="BF24" i="2"/>
  <c r="BE24" i="2"/>
  <c r="BG24" i="2" s="1"/>
  <c r="BI24" i="2" s="1"/>
  <c r="BE25" i="2"/>
  <c r="BT45" i="2"/>
  <c r="BS45" i="2"/>
  <c r="BP38" i="2"/>
  <c r="BO38" i="2"/>
  <c r="BN38" i="2"/>
  <c r="BM38" i="2"/>
  <c r="BR38" i="2"/>
  <c r="BJ38" i="2"/>
  <c r="BQ38" i="2"/>
  <c r="BL38" i="2"/>
  <c r="BK38" i="2"/>
  <c r="BG39" i="2"/>
  <c r="BI39" i="2" s="1"/>
  <c r="BF39" i="2"/>
  <c r="BU37" i="2"/>
  <c r="BU36" i="2"/>
  <c r="BT23" i="2"/>
  <c r="BS23" i="2"/>
  <c r="BE47" i="2"/>
  <c r="BF46" i="2"/>
  <c r="BE46" i="2"/>
  <c r="BG46" i="2" s="1"/>
  <c r="BI46" i="2" s="1"/>
  <c r="BU29" i="2"/>
  <c r="BU30" i="2"/>
  <c r="BM31" i="2"/>
  <c r="BO31" i="2"/>
  <c r="BN31" i="2"/>
  <c r="BL31" i="2"/>
  <c r="BK31" i="2"/>
  <c r="BJ31" i="2"/>
  <c r="BQ31" i="2"/>
  <c r="BP31" i="2"/>
  <c r="BR31" i="2"/>
  <c r="BU8" i="2"/>
  <c r="BU9" i="2"/>
  <c r="BK17" i="2"/>
  <c r="BN17" i="2"/>
  <c r="BO17" i="2"/>
  <c r="BM17" i="2"/>
  <c r="BL17" i="2"/>
  <c r="BJ17" i="2"/>
  <c r="BQ17" i="2"/>
  <c r="BP17" i="2"/>
  <c r="BR17" i="2"/>
  <c r="BF18" i="2"/>
  <c r="BG18" i="2"/>
  <c r="BI18" i="2" s="1"/>
  <c r="BF32" i="2"/>
  <c r="BG32" i="2"/>
  <c r="BI32" i="2" s="1"/>
  <c r="BG25" i="2" l="1"/>
  <c r="BI25" i="2" s="1"/>
  <c r="BF25" i="2"/>
  <c r="BS38" i="2"/>
  <c r="BT38" i="2"/>
  <c r="BV30" i="2"/>
  <c r="BW30" i="2"/>
  <c r="BW37" i="2"/>
  <c r="BV37" i="2"/>
  <c r="BW8" i="2"/>
  <c r="BV8" i="2"/>
  <c r="BM24" i="2"/>
  <c r="BL24" i="2"/>
  <c r="BJ24" i="2"/>
  <c r="BR24" i="2"/>
  <c r="BQ24" i="2"/>
  <c r="BP24" i="2"/>
  <c r="BO24" i="2"/>
  <c r="BN24" i="2"/>
  <c r="BK24" i="2"/>
  <c r="BW15" i="2"/>
  <c r="BV15" i="2"/>
  <c r="BW29" i="2"/>
  <c r="BV29" i="2"/>
  <c r="BW16" i="2"/>
  <c r="BV16" i="2"/>
  <c r="BN39" i="2"/>
  <c r="BM39" i="2"/>
  <c r="BL39" i="2"/>
  <c r="BK39" i="2"/>
  <c r="BP39" i="2"/>
  <c r="BR39" i="2"/>
  <c r="BQ39" i="2"/>
  <c r="BO39" i="2"/>
  <c r="BJ39" i="2"/>
  <c r="BT31" i="2"/>
  <c r="BS31" i="2"/>
  <c r="BL32" i="2"/>
  <c r="BK32" i="2"/>
  <c r="BO32" i="2"/>
  <c r="BR32" i="2"/>
  <c r="BQ32" i="2"/>
  <c r="BP32" i="2"/>
  <c r="BN32" i="2"/>
  <c r="BM32" i="2"/>
  <c r="BJ32" i="2"/>
  <c r="BO18" i="2"/>
  <c r="BM18" i="2"/>
  <c r="BR18" i="2"/>
  <c r="BJ18" i="2"/>
  <c r="BL18" i="2"/>
  <c r="BK18" i="2"/>
  <c r="BP18" i="2"/>
  <c r="BN18" i="2"/>
  <c r="BQ18" i="2"/>
  <c r="BS17" i="2"/>
  <c r="BT17" i="2"/>
  <c r="BG47" i="2"/>
  <c r="BI47" i="2" s="1"/>
  <c r="BF47" i="2"/>
  <c r="BU45" i="2"/>
  <c r="BU44" i="2"/>
  <c r="BN11" i="2"/>
  <c r="BL11" i="2"/>
  <c r="BK11" i="2"/>
  <c r="BJ11" i="2"/>
  <c r="BR11" i="2"/>
  <c r="BQ11" i="2"/>
  <c r="BO11" i="2"/>
  <c r="BM11" i="2"/>
  <c r="BP11" i="2"/>
  <c r="BS10" i="2"/>
  <c r="BT10" i="2"/>
  <c r="BV36" i="2"/>
  <c r="BW36" i="2"/>
  <c r="BP46" i="2"/>
  <c r="BO46" i="2"/>
  <c r="BK46" i="2"/>
  <c r="BQ46" i="2"/>
  <c r="BM46" i="2"/>
  <c r="BL46" i="2"/>
  <c r="BJ46" i="2"/>
  <c r="BR46" i="2"/>
  <c r="BN46" i="2"/>
  <c r="BV9" i="2"/>
  <c r="BW9" i="2"/>
  <c r="BU23" i="2"/>
  <c r="BU22" i="2"/>
  <c r="BT39" i="2" l="1"/>
  <c r="BS39" i="2"/>
  <c r="BT24" i="2"/>
  <c r="BS24" i="2"/>
  <c r="BW23" i="2"/>
  <c r="BV23" i="2"/>
  <c r="BW44" i="2"/>
  <c r="BV44" i="2"/>
  <c r="BT18" i="2"/>
  <c r="BS18" i="2"/>
  <c r="BW22" i="2"/>
  <c r="BV22" i="2"/>
  <c r="BW45" i="2"/>
  <c r="BV45" i="2"/>
  <c r="BT32" i="2"/>
  <c r="BS32" i="2"/>
  <c r="BS46" i="2"/>
  <c r="BT46" i="2"/>
  <c r="BT11" i="2"/>
  <c r="BS11" i="2"/>
  <c r="BN47" i="2"/>
  <c r="BM47" i="2"/>
  <c r="BL47" i="2"/>
  <c r="BK47" i="2"/>
  <c r="BR47" i="2"/>
  <c r="BJ47" i="2"/>
  <c r="BQ47" i="2"/>
  <c r="BP47" i="2"/>
  <c r="BO47" i="2"/>
  <c r="BP25" i="2"/>
  <c r="BO25" i="2"/>
  <c r="BN25" i="2"/>
  <c r="BM25" i="2"/>
  <c r="BL25" i="2"/>
  <c r="BK25" i="2"/>
  <c r="BJ25" i="2"/>
  <c r="BR25" i="2"/>
  <c r="BQ25" i="2"/>
  <c r="BU18" i="2" l="1"/>
  <c r="BW18" i="2" s="1"/>
  <c r="BU39" i="2"/>
  <c r="BU38" i="2"/>
  <c r="BW38" i="2" s="1"/>
  <c r="BU11" i="2"/>
  <c r="BV11" i="2" s="1"/>
  <c r="BU10" i="2"/>
  <c r="BW10" i="2" s="1"/>
  <c r="BU31" i="2"/>
  <c r="BV31" i="2" s="1"/>
  <c r="BU32" i="2"/>
  <c r="BV32" i="2" s="1"/>
  <c r="BT25" i="2"/>
  <c r="BS25" i="2"/>
  <c r="BV39" i="2"/>
  <c r="BW39" i="2"/>
  <c r="BU17" i="2"/>
  <c r="BT47" i="2"/>
  <c r="BS47" i="2"/>
  <c r="BV38" i="2" l="1"/>
  <c r="BW11" i="2"/>
  <c r="BX9" i="2" s="1"/>
  <c r="BV10" i="2"/>
  <c r="BX8" i="2" s="1"/>
  <c r="BV18" i="2"/>
  <c r="BX18" i="2" s="1"/>
  <c r="BW32" i="2"/>
  <c r="BX30" i="2" s="1"/>
  <c r="BW31" i="2"/>
  <c r="BX31" i="2" s="1"/>
  <c r="BU24" i="2"/>
  <c r="BV24" i="2" s="1"/>
  <c r="BU47" i="2"/>
  <c r="BV47" i="2" s="1"/>
  <c r="BU46" i="2"/>
  <c r="BX37" i="2"/>
  <c r="BX39" i="2"/>
  <c r="BX38" i="2"/>
  <c r="BX36" i="2"/>
  <c r="BU25" i="2"/>
  <c r="BV17" i="2"/>
  <c r="BW17" i="2"/>
  <c r="BX11" i="2" l="1"/>
  <c r="BX10" i="2"/>
  <c r="BY10" i="2" s="1"/>
  <c r="BX16" i="2"/>
  <c r="BX32" i="2"/>
  <c r="BY32" i="2" s="1"/>
  <c r="BX29" i="2"/>
  <c r="BZ29" i="2" s="1"/>
  <c r="BW47" i="2"/>
  <c r="BX47" i="2" s="1"/>
  <c r="BW24" i="2"/>
  <c r="BX22" i="2" s="1"/>
  <c r="BX17" i="2"/>
  <c r="BX15" i="2"/>
  <c r="BZ31" i="2"/>
  <c r="BY31" i="2"/>
  <c r="BZ38" i="2"/>
  <c r="BY38" i="2"/>
  <c r="BZ9" i="2"/>
  <c r="BY9" i="2"/>
  <c r="BZ10" i="2"/>
  <c r="BZ37" i="2"/>
  <c r="BY37" i="2"/>
  <c r="BZ16" i="2"/>
  <c r="BY16" i="2"/>
  <c r="BZ18" i="2"/>
  <c r="BY18" i="2"/>
  <c r="BW46" i="2"/>
  <c r="BV46" i="2"/>
  <c r="BZ39" i="2"/>
  <c r="BY39" i="2"/>
  <c r="BY8" i="2"/>
  <c r="BZ8" i="2"/>
  <c r="BW25" i="2"/>
  <c r="BV25" i="2"/>
  <c r="BZ32" i="2"/>
  <c r="BZ11" i="2"/>
  <c r="BY11" i="2"/>
  <c r="BZ36" i="2"/>
  <c r="BY36" i="2"/>
  <c r="BZ30" i="2"/>
  <c r="BY30" i="2"/>
  <c r="BX45" i="2" l="1"/>
  <c r="BY29" i="2"/>
  <c r="BX24" i="2"/>
  <c r="BY24" i="2" s="1"/>
  <c r="BZ47" i="2"/>
  <c r="BY47" i="2"/>
  <c r="BZ45" i="2"/>
  <c r="BY45" i="2"/>
  <c r="BX25" i="2"/>
  <c r="BX23" i="2"/>
  <c r="BZ15" i="2"/>
  <c r="BY15" i="2"/>
  <c r="CA38" i="2"/>
  <c r="CA37" i="2"/>
  <c r="BY17" i="2"/>
  <c r="BZ17" i="2"/>
  <c r="BZ24" i="2"/>
  <c r="CA30" i="2"/>
  <c r="CA31" i="2"/>
  <c r="CA36" i="2"/>
  <c r="CA39" i="2"/>
  <c r="CA10" i="2"/>
  <c r="CA9" i="2"/>
  <c r="CA32" i="2"/>
  <c r="CA29" i="2"/>
  <c r="BZ22" i="2"/>
  <c r="BY22" i="2"/>
  <c r="BX46" i="2"/>
  <c r="BX44" i="2"/>
  <c r="CA11" i="2"/>
  <c r="CA8" i="2"/>
  <c r="CA17" i="2" l="1"/>
  <c r="CD17" i="2" s="1"/>
  <c r="CA15" i="2"/>
  <c r="CA18" i="2"/>
  <c r="BY23" i="2"/>
  <c r="BZ23" i="2"/>
  <c r="CD29" i="2"/>
  <c r="CC29" i="2"/>
  <c r="CB29" i="2"/>
  <c r="CD9" i="2"/>
  <c r="CC9" i="2"/>
  <c r="CB9" i="2"/>
  <c r="CD11" i="2"/>
  <c r="CC11" i="2"/>
  <c r="CB11" i="2"/>
  <c r="CD39" i="2"/>
  <c r="CC39" i="2"/>
  <c r="CB39" i="2"/>
  <c r="CC36" i="2"/>
  <c r="CB36" i="2"/>
  <c r="CD36" i="2"/>
  <c r="CD38" i="2"/>
  <c r="CC38" i="2"/>
  <c r="CB38" i="2"/>
  <c r="CB32" i="2"/>
  <c r="CD32" i="2"/>
  <c r="CC32" i="2"/>
  <c r="CC8" i="2"/>
  <c r="CD8" i="2"/>
  <c r="CB8" i="2"/>
  <c r="BZ25" i="2"/>
  <c r="BY25" i="2"/>
  <c r="CD37" i="2"/>
  <c r="CC37" i="2"/>
  <c r="CB37" i="2"/>
  <c r="CC31" i="2"/>
  <c r="CD31" i="2"/>
  <c r="CB31" i="2"/>
  <c r="CA16" i="2"/>
  <c r="CC10" i="2"/>
  <c r="CB10" i="2"/>
  <c r="CD10" i="2"/>
  <c r="BZ44" i="2"/>
  <c r="BY44" i="2"/>
  <c r="BY46" i="2"/>
  <c r="BZ46" i="2"/>
  <c r="CD30" i="2"/>
  <c r="CC30" i="2"/>
  <c r="CB30" i="2"/>
  <c r="CA22" i="2" l="1"/>
  <c r="CC22" i="2" s="1"/>
  <c r="CC17" i="2"/>
  <c r="CB17" i="2"/>
  <c r="CA25" i="2"/>
  <c r="CB25" i="2" s="1"/>
  <c r="CA45" i="2"/>
  <c r="CD45" i="2" s="1"/>
  <c r="CA46" i="2"/>
  <c r="CC46" i="2" s="1"/>
  <c r="CD25" i="2"/>
  <c r="CE37" i="2"/>
  <c r="CE36" i="2"/>
  <c r="CA24" i="2"/>
  <c r="CA23" i="2"/>
  <c r="CC18" i="2"/>
  <c r="CB18" i="2"/>
  <c r="CD18" i="2"/>
  <c r="CD16" i="2"/>
  <c r="CC16" i="2"/>
  <c r="CB16" i="2"/>
  <c r="CE29" i="2"/>
  <c r="CE30" i="2"/>
  <c r="CC15" i="2"/>
  <c r="CB15" i="2"/>
  <c r="CD15" i="2"/>
  <c r="CE32" i="2"/>
  <c r="CE31" i="2"/>
  <c r="CE38" i="2"/>
  <c r="CE39" i="2"/>
  <c r="CE11" i="2"/>
  <c r="CE10" i="2"/>
  <c r="CA47" i="2"/>
  <c r="CA44" i="2"/>
  <c r="CE9" i="2"/>
  <c r="CE8" i="2"/>
  <c r="CB22" i="2" l="1"/>
  <c r="CD22" i="2"/>
  <c r="CD46" i="2"/>
  <c r="CB46" i="2"/>
  <c r="CB45" i="2"/>
  <c r="CC25" i="2"/>
  <c r="CC45" i="2"/>
  <c r="CE18" i="2"/>
  <c r="CH18" i="2" s="1"/>
  <c r="CG11" i="2"/>
  <c r="CF11" i="2"/>
  <c r="CH11" i="2"/>
  <c r="CH30" i="2"/>
  <c r="CF30" i="2"/>
  <c r="CG30" i="2"/>
  <c r="CF8" i="2"/>
  <c r="CG8" i="2"/>
  <c r="CH8" i="2"/>
  <c r="CF39" i="2"/>
  <c r="CH39" i="2"/>
  <c r="CG39" i="2"/>
  <c r="CH29" i="2"/>
  <c r="CG29" i="2"/>
  <c r="CF29" i="2"/>
  <c r="CD44" i="2"/>
  <c r="CB44" i="2"/>
  <c r="CC44" i="2"/>
  <c r="CD23" i="2"/>
  <c r="CC23" i="2"/>
  <c r="CB23" i="2"/>
  <c r="CD47" i="2"/>
  <c r="CC47" i="2"/>
  <c r="CB47" i="2"/>
  <c r="CF32" i="2"/>
  <c r="CH32" i="2"/>
  <c r="CG32" i="2"/>
  <c r="CC24" i="2"/>
  <c r="CB24" i="2"/>
  <c r="CD24" i="2"/>
  <c r="CF9" i="2"/>
  <c r="CH9" i="2"/>
  <c r="CG9" i="2"/>
  <c r="CE17" i="2"/>
  <c r="CH36" i="2"/>
  <c r="CG36" i="2"/>
  <c r="CF36" i="2"/>
  <c r="CG31" i="2"/>
  <c r="CF31" i="2"/>
  <c r="CH31" i="2"/>
  <c r="CE16" i="2"/>
  <c r="CE15" i="2"/>
  <c r="CF37" i="2"/>
  <c r="CH37" i="2"/>
  <c r="CG37" i="2"/>
  <c r="CF38" i="2"/>
  <c r="CH38" i="2"/>
  <c r="CG38" i="2"/>
  <c r="CH10" i="2"/>
  <c r="CG10" i="2"/>
  <c r="CF10" i="2"/>
  <c r="CE46" i="2" l="1"/>
  <c r="CF46" i="2" s="1"/>
  <c r="CE47" i="2"/>
  <c r="CH47" i="2" s="1"/>
  <c r="CF18" i="2"/>
  <c r="CG18" i="2"/>
  <c r="CE23" i="2"/>
  <c r="CG23" i="2" s="1"/>
  <c r="CI39" i="2"/>
  <c r="CI37" i="2"/>
  <c r="CI36" i="2"/>
  <c r="CI38" i="2"/>
  <c r="CE25" i="2"/>
  <c r="CE24" i="2"/>
  <c r="CI32" i="2"/>
  <c r="CI30" i="2"/>
  <c r="CF47" i="2"/>
  <c r="CH17" i="2"/>
  <c r="CG17" i="2"/>
  <c r="CF17" i="2"/>
  <c r="CH46" i="2"/>
  <c r="CE45" i="2"/>
  <c r="CE44" i="2"/>
  <c r="CH16" i="2"/>
  <c r="CG16" i="2"/>
  <c r="CF16" i="2"/>
  <c r="CH15" i="2"/>
  <c r="CF15" i="2"/>
  <c r="CG15" i="2"/>
  <c r="CI11" i="2"/>
  <c r="CI9" i="2"/>
  <c r="CI31" i="2"/>
  <c r="CI29" i="2"/>
  <c r="CI10" i="2"/>
  <c r="CI8" i="2"/>
  <c r="CE22" i="2"/>
  <c r="CG46" i="2" l="1"/>
  <c r="CG47" i="2"/>
  <c r="CH23" i="2"/>
  <c r="CF23" i="2"/>
  <c r="CH44" i="2"/>
  <c r="CG44" i="2"/>
  <c r="CF44" i="2"/>
  <c r="CK36" i="2"/>
  <c r="CL36" i="2"/>
  <c r="CJ36" i="2"/>
  <c r="CJ29" i="2"/>
  <c r="CL29" i="2"/>
  <c r="CK29" i="2"/>
  <c r="CL11" i="2"/>
  <c r="CK11" i="2"/>
  <c r="CJ11" i="2"/>
  <c r="CG45" i="2"/>
  <c r="CH45" i="2"/>
  <c r="CF45" i="2"/>
  <c r="CL37" i="2"/>
  <c r="CK37" i="2"/>
  <c r="CJ37" i="2"/>
  <c r="CK31" i="2"/>
  <c r="CL31" i="2"/>
  <c r="CJ31" i="2"/>
  <c r="CL39" i="2"/>
  <c r="CK39" i="2"/>
  <c r="CJ39" i="2"/>
  <c r="CF22" i="2"/>
  <c r="CH22" i="2"/>
  <c r="CG22" i="2"/>
  <c r="CL30" i="2"/>
  <c r="CK30" i="2"/>
  <c r="CJ30" i="2"/>
  <c r="CL38" i="2"/>
  <c r="CK38" i="2"/>
  <c r="CJ38" i="2"/>
  <c r="CI17" i="2"/>
  <c r="CI15" i="2"/>
  <c r="CK8" i="2"/>
  <c r="CL8" i="2"/>
  <c r="CJ8" i="2"/>
  <c r="CJ32" i="2"/>
  <c r="CL32" i="2"/>
  <c r="CK32" i="2"/>
  <c r="CF25" i="2"/>
  <c r="CH25" i="2"/>
  <c r="CG25" i="2"/>
  <c r="CL9" i="2"/>
  <c r="CK9" i="2"/>
  <c r="CJ9" i="2"/>
  <c r="CK10" i="2"/>
  <c r="CJ10" i="2"/>
  <c r="CL10" i="2"/>
  <c r="CI16" i="2"/>
  <c r="CI18" i="2"/>
  <c r="CF24" i="2"/>
  <c r="CH24" i="2"/>
  <c r="CG24" i="2"/>
  <c r="CI25" i="2" l="1"/>
  <c r="CJ25" i="2" s="1"/>
  <c r="CI47" i="2"/>
  <c r="CI45" i="2"/>
  <c r="CM32" i="2"/>
  <c r="CM29" i="2"/>
  <c r="CM36" i="2"/>
  <c r="CM39" i="2"/>
  <c r="CM11" i="2"/>
  <c r="CM8" i="2"/>
  <c r="CK18" i="2"/>
  <c r="CL18" i="2"/>
  <c r="CJ18" i="2"/>
  <c r="CK16" i="2"/>
  <c r="CJ16" i="2"/>
  <c r="CL16" i="2"/>
  <c r="CI23" i="2"/>
  <c r="CL15" i="2"/>
  <c r="CK15" i="2"/>
  <c r="CJ15" i="2"/>
  <c r="CI46" i="2"/>
  <c r="CI44" i="2"/>
  <c r="CM31" i="2"/>
  <c r="CM30" i="2"/>
  <c r="CL17" i="2"/>
  <c r="CJ17" i="2"/>
  <c r="CK17" i="2"/>
  <c r="CM38" i="2"/>
  <c r="CM37" i="2"/>
  <c r="CM10" i="2"/>
  <c r="CM9" i="2"/>
  <c r="CI24" i="2"/>
  <c r="CI22" i="2"/>
  <c r="CL25" i="2" l="1"/>
  <c r="CK25" i="2"/>
  <c r="CN9" i="2"/>
  <c r="CP9" i="2"/>
  <c r="CO9" i="2"/>
  <c r="CQ9" i="2"/>
  <c r="CP31" i="2"/>
  <c r="CO31" i="2"/>
  <c r="CN31" i="2"/>
  <c r="CQ31" i="2"/>
  <c r="CM16" i="2"/>
  <c r="CM17" i="2"/>
  <c r="CQ36" i="2"/>
  <c r="CP36" i="2"/>
  <c r="CO36" i="2"/>
  <c r="CN36" i="2"/>
  <c r="CQ10" i="2"/>
  <c r="CP10" i="2"/>
  <c r="CO10" i="2"/>
  <c r="CN10" i="2"/>
  <c r="CL44" i="2"/>
  <c r="CJ44" i="2"/>
  <c r="CK44" i="2"/>
  <c r="CP29" i="2"/>
  <c r="CO29" i="2"/>
  <c r="CN29" i="2"/>
  <c r="CQ29" i="2"/>
  <c r="CN37" i="2"/>
  <c r="CP37" i="2"/>
  <c r="CQ37" i="2"/>
  <c r="CO37" i="2"/>
  <c r="CL45" i="2"/>
  <c r="CK45" i="2"/>
  <c r="CJ45" i="2"/>
  <c r="CL46" i="2"/>
  <c r="CK46" i="2"/>
  <c r="CJ46" i="2"/>
  <c r="CM18" i="2"/>
  <c r="CM15" i="2"/>
  <c r="CL47" i="2"/>
  <c r="CK47" i="2"/>
  <c r="CJ47" i="2"/>
  <c r="CN38" i="2"/>
  <c r="CP38" i="2"/>
  <c r="CO38" i="2"/>
  <c r="CQ38" i="2"/>
  <c r="CN8" i="2"/>
  <c r="CO8" i="2"/>
  <c r="CQ8" i="2"/>
  <c r="CP8" i="2"/>
  <c r="CL22" i="2"/>
  <c r="CK22" i="2"/>
  <c r="CJ22" i="2"/>
  <c r="CL23" i="2"/>
  <c r="CK23" i="2"/>
  <c r="CJ23" i="2"/>
  <c r="CN11" i="2"/>
  <c r="CP11" i="2"/>
  <c r="CO11" i="2"/>
  <c r="CQ11" i="2"/>
  <c r="CQ32" i="2"/>
  <c r="CP32" i="2"/>
  <c r="CO32" i="2"/>
  <c r="CN32" i="2"/>
  <c r="CK24" i="2"/>
  <c r="CJ24" i="2"/>
  <c r="CL24" i="2"/>
  <c r="CQ30" i="2"/>
  <c r="CP30" i="2"/>
  <c r="CN30" i="2"/>
  <c r="CO30" i="2"/>
  <c r="CQ39" i="2"/>
  <c r="CN39" i="2"/>
  <c r="CP39" i="2"/>
  <c r="CO39" i="2"/>
  <c r="CM46" i="2" l="1"/>
  <c r="CM45" i="2"/>
  <c r="DB31" i="2"/>
  <c r="CS31" i="2"/>
  <c r="CY31" i="2"/>
  <c r="CX31" i="2"/>
  <c r="CW31" i="2"/>
  <c r="CV31" i="2"/>
  <c r="CU31" i="2"/>
  <c r="CR31" i="2"/>
  <c r="DA31" i="2"/>
  <c r="CT31" i="2"/>
  <c r="CV8" i="2"/>
  <c r="DB8" i="2"/>
  <c r="CS8" i="2"/>
  <c r="DA8" i="2"/>
  <c r="CW8" i="2"/>
  <c r="CR8" i="2"/>
  <c r="CY8" i="2"/>
  <c r="CX8" i="2"/>
  <c r="CU8" i="2"/>
  <c r="CT8" i="2"/>
  <c r="CY10" i="2"/>
  <c r="CX10" i="2"/>
  <c r="CW10" i="2"/>
  <c r="CV10" i="2"/>
  <c r="CU10" i="2"/>
  <c r="DB10" i="2"/>
  <c r="CS10" i="2"/>
  <c r="DA10" i="2"/>
  <c r="CR10" i="2"/>
  <c r="CT10" i="2"/>
  <c r="CQ15" i="2"/>
  <c r="CO15" i="2"/>
  <c r="CN15" i="2"/>
  <c r="CP15" i="2"/>
  <c r="CT39" i="2"/>
  <c r="DB39" i="2"/>
  <c r="CS39" i="2"/>
  <c r="DA39" i="2"/>
  <c r="CR39" i="2"/>
  <c r="CY39" i="2"/>
  <c r="CV39" i="2"/>
  <c r="CX39" i="2"/>
  <c r="CW39" i="2"/>
  <c r="CU39" i="2"/>
  <c r="CV38" i="2"/>
  <c r="CU38" i="2"/>
  <c r="CT38" i="2"/>
  <c r="DB38" i="2"/>
  <c r="CS38" i="2"/>
  <c r="CX38" i="2"/>
  <c r="DA38" i="2"/>
  <c r="CY38" i="2"/>
  <c r="CW38" i="2"/>
  <c r="CR38" i="2"/>
  <c r="CP18" i="2"/>
  <c r="CO18" i="2"/>
  <c r="CN18" i="2"/>
  <c r="CQ18" i="2"/>
  <c r="CV37" i="2"/>
  <c r="CU37" i="2"/>
  <c r="CT37" i="2"/>
  <c r="DB37" i="2"/>
  <c r="CS37" i="2"/>
  <c r="CX37" i="2"/>
  <c r="CR37" i="2"/>
  <c r="CY37" i="2"/>
  <c r="DA37" i="2"/>
  <c r="CW37" i="2"/>
  <c r="CM47" i="2"/>
  <c r="CM44" i="2"/>
  <c r="CV9" i="2"/>
  <c r="CT9" i="2"/>
  <c r="DB9" i="2"/>
  <c r="CS9" i="2"/>
  <c r="DA9" i="2"/>
  <c r="CR9" i="2"/>
  <c r="CX9" i="2"/>
  <c r="CW9" i="2"/>
  <c r="CY9" i="2"/>
  <c r="CU9" i="2"/>
  <c r="DA32" i="2"/>
  <c r="CR32" i="2"/>
  <c r="CY32" i="2"/>
  <c r="CU32" i="2"/>
  <c r="CS32" i="2"/>
  <c r="DB32" i="2"/>
  <c r="CX32" i="2"/>
  <c r="CV32" i="2"/>
  <c r="CW32" i="2"/>
  <c r="CT32" i="2"/>
  <c r="CM25" i="2"/>
  <c r="CM22" i="2"/>
  <c r="CY36" i="2"/>
  <c r="CX36" i="2"/>
  <c r="CW36" i="2"/>
  <c r="CV36" i="2"/>
  <c r="DB36" i="2"/>
  <c r="CS36" i="2"/>
  <c r="CR36" i="2"/>
  <c r="CU36" i="2"/>
  <c r="DA36" i="2"/>
  <c r="CT36" i="2"/>
  <c r="CM23" i="2"/>
  <c r="CM24" i="2"/>
  <c r="CT30" i="2"/>
  <c r="DB30" i="2"/>
  <c r="CS30" i="2"/>
  <c r="DA30" i="2"/>
  <c r="CR30" i="2"/>
  <c r="CY30" i="2"/>
  <c r="CX30" i="2"/>
  <c r="CV30" i="2"/>
  <c r="CW30" i="2"/>
  <c r="CU30" i="2"/>
  <c r="CT11" i="2"/>
  <c r="CW11" i="2"/>
  <c r="CV11" i="2"/>
  <c r="CU11" i="2"/>
  <c r="CS11" i="2"/>
  <c r="DB11" i="2"/>
  <c r="CR11" i="2"/>
  <c r="CY11" i="2"/>
  <c r="CX11" i="2"/>
  <c r="DA11" i="2"/>
  <c r="CQ17" i="2"/>
  <c r="CP17" i="2"/>
  <c r="CO17" i="2"/>
  <c r="CN17" i="2"/>
  <c r="CX29" i="2"/>
  <c r="CW29" i="2"/>
  <c r="CV29" i="2"/>
  <c r="CU29" i="2"/>
  <c r="DA29" i="2"/>
  <c r="CY29" i="2"/>
  <c r="CT29" i="2"/>
  <c r="CS29" i="2"/>
  <c r="CR29" i="2"/>
  <c r="DB29" i="2"/>
  <c r="CP16" i="2"/>
  <c r="CQ16" i="2"/>
  <c r="CO16" i="2"/>
  <c r="CN16" i="2"/>
  <c r="DD8" i="2" l="1"/>
  <c r="DK8" i="2" s="1"/>
  <c r="U7" i="2" s="1"/>
  <c r="CY17" i="2"/>
  <c r="CT17" i="2"/>
  <c r="CU17" i="2"/>
  <c r="CS17" i="2"/>
  <c r="CR17" i="2"/>
  <c r="DB17" i="2"/>
  <c r="DA17" i="2"/>
  <c r="CW17" i="2"/>
  <c r="CV17" i="2"/>
  <c r="CX17" i="2"/>
  <c r="DD29" i="2"/>
  <c r="CQ47" i="2"/>
  <c r="CP47" i="2"/>
  <c r="CO47" i="2"/>
  <c r="CN47" i="2"/>
  <c r="CP44" i="2"/>
  <c r="CO44" i="2"/>
  <c r="CN44" i="2"/>
  <c r="CQ44" i="2"/>
  <c r="CN22" i="2"/>
  <c r="CQ22" i="2"/>
  <c r="CP22" i="2"/>
  <c r="CO22" i="2"/>
  <c r="DD9" i="2"/>
  <c r="DI8" i="2"/>
  <c r="S7" i="2" s="1"/>
  <c r="CN25" i="2"/>
  <c r="CQ25" i="2"/>
  <c r="CP25" i="2"/>
  <c r="CO25" i="2"/>
  <c r="CU18" i="2"/>
  <c r="DB18" i="2"/>
  <c r="CS18" i="2"/>
  <c r="CX18" i="2"/>
  <c r="CY18" i="2"/>
  <c r="CW18" i="2"/>
  <c r="CV18" i="2"/>
  <c r="CT18" i="2"/>
  <c r="CR18" i="2"/>
  <c r="DA18" i="2"/>
  <c r="DD36" i="2"/>
  <c r="CU16" i="2"/>
  <c r="CX16" i="2"/>
  <c r="CS16" i="2"/>
  <c r="CR16" i="2"/>
  <c r="DB16" i="2"/>
  <c r="DA16" i="2"/>
  <c r="CY16" i="2"/>
  <c r="CV16" i="2"/>
  <c r="CT16" i="2"/>
  <c r="CW16" i="2"/>
  <c r="CQ45" i="2"/>
  <c r="CN45" i="2"/>
  <c r="CP45" i="2"/>
  <c r="CO45" i="2"/>
  <c r="CP24" i="2"/>
  <c r="CO24" i="2"/>
  <c r="CN24" i="2"/>
  <c r="CQ24" i="2"/>
  <c r="CO23" i="2"/>
  <c r="CP23" i="2"/>
  <c r="CN23" i="2"/>
  <c r="CQ23" i="2"/>
  <c r="CU15" i="2"/>
  <c r="CV15" i="2"/>
  <c r="CT15" i="2"/>
  <c r="CS15" i="2"/>
  <c r="DB15" i="2"/>
  <c r="CR15" i="2"/>
  <c r="DA15" i="2"/>
  <c r="CX15" i="2"/>
  <c r="CW15" i="2"/>
  <c r="CY15" i="2"/>
  <c r="CN46" i="2"/>
  <c r="CQ46" i="2"/>
  <c r="CO46" i="2"/>
  <c r="CP46" i="2"/>
  <c r="DL8" i="2" l="1"/>
  <c r="V7" i="2" s="1"/>
  <c r="DH8" i="2"/>
  <c r="R7" i="2" s="1"/>
  <c r="DG8" i="2"/>
  <c r="Q7" i="2" s="1"/>
  <c r="DJ8" i="2"/>
  <c r="T7" i="2" s="1"/>
  <c r="DE8" i="2"/>
  <c r="O7" i="2" s="1"/>
  <c r="DF8" i="2"/>
  <c r="P7" i="2" s="1"/>
  <c r="N7" i="2"/>
  <c r="DI36" i="2"/>
  <c r="DH36" i="2"/>
  <c r="DD37" i="2"/>
  <c r="DG36" i="2"/>
  <c r="DF36" i="2"/>
  <c r="DK36" i="2"/>
  <c r="DL36" i="2"/>
  <c r="DJ36" i="2"/>
  <c r="DE36" i="2"/>
  <c r="CW23" i="2"/>
  <c r="CV23" i="2"/>
  <c r="DA23" i="2"/>
  <c r="CY23" i="2"/>
  <c r="CX23" i="2"/>
  <c r="CU23" i="2"/>
  <c r="CT23" i="2"/>
  <c r="CR23" i="2"/>
  <c r="DB23" i="2"/>
  <c r="CS23" i="2"/>
  <c r="CV22" i="2"/>
  <c r="CU22" i="2"/>
  <c r="CT22" i="2"/>
  <c r="DB22" i="2"/>
  <c r="CS22" i="2"/>
  <c r="CY22" i="2"/>
  <c r="CX22" i="2"/>
  <c r="DA22" i="2"/>
  <c r="CW22" i="2"/>
  <c r="CR22" i="2"/>
  <c r="DD15" i="2"/>
  <c r="CT47" i="2"/>
  <c r="DB47" i="2"/>
  <c r="CS47" i="2"/>
  <c r="DA47" i="2"/>
  <c r="CR47" i="2"/>
  <c r="CY47" i="2"/>
  <c r="CX47" i="2"/>
  <c r="CW47" i="2"/>
  <c r="CV47" i="2"/>
  <c r="CU47" i="2"/>
  <c r="CU45" i="2"/>
  <c r="CY45" i="2"/>
  <c r="CX45" i="2"/>
  <c r="CW45" i="2"/>
  <c r="CV45" i="2"/>
  <c r="CT45" i="2"/>
  <c r="CS45" i="2"/>
  <c r="DB45" i="2"/>
  <c r="DA45" i="2"/>
  <c r="CR45" i="2"/>
  <c r="CV25" i="2"/>
  <c r="CU25" i="2"/>
  <c r="CT25" i="2"/>
  <c r="CS25" i="2"/>
  <c r="CR25" i="2"/>
  <c r="DB25" i="2"/>
  <c r="DA25" i="2"/>
  <c r="CY25" i="2"/>
  <c r="CX25" i="2"/>
  <c r="CW25" i="2"/>
  <c r="CX44" i="2"/>
  <c r="CW44" i="2"/>
  <c r="CV44" i="2"/>
  <c r="CU44" i="2"/>
  <c r="CT44" i="2"/>
  <c r="DA44" i="2"/>
  <c r="CR44" i="2"/>
  <c r="DB44" i="2"/>
  <c r="CY44" i="2"/>
  <c r="CS44" i="2"/>
  <c r="DD30" i="2"/>
  <c r="DI29" i="2"/>
  <c r="S25" i="2" s="1"/>
  <c r="DH29" i="2"/>
  <c r="R25" i="2" s="1"/>
  <c r="DG29" i="2"/>
  <c r="Q25" i="2" s="1"/>
  <c r="DF29" i="2"/>
  <c r="P25" i="2" s="1"/>
  <c r="DE29" i="2"/>
  <c r="O25" i="2" s="1"/>
  <c r="DL29" i="2"/>
  <c r="V25" i="2" s="1"/>
  <c r="DK29" i="2"/>
  <c r="U25" i="2" s="1"/>
  <c r="DJ29" i="2"/>
  <c r="T25" i="2" s="1"/>
  <c r="N25" i="2"/>
  <c r="CV46" i="2"/>
  <c r="CU46" i="2"/>
  <c r="CT46" i="2"/>
  <c r="DB46" i="2"/>
  <c r="CS46" i="2"/>
  <c r="CY46" i="2"/>
  <c r="CW46" i="2"/>
  <c r="DA46" i="2"/>
  <c r="CX46" i="2"/>
  <c r="CR46" i="2"/>
  <c r="DB24" i="2"/>
  <c r="CS24" i="2"/>
  <c r="DA24" i="2"/>
  <c r="CR24" i="2"/>
  <c r="CY24" i="2"/>
  <c r="CX24" i="2"/>
  <c r="CW24" i="2"/>
  <c r="CV24" i="2"/>
  <c r="CU24" i="2"/>
  <c r="CT24" i="2"/>
  <c r="DF9" i="2"/>
  <c r="P8" i="2" s="1"/>
  <c r="DL9" i="2"/>
  <c r="V8" i="2" s="1"/>
  <c r="DK9" i="2"/>
  <c r="U8" i="2" s="1"/>
  <c r="DJ9" i="2"/>
  <c r="T8" i="2" s="1"/>
  <c r="DH9" i="2"/>
  <c r="R8" i="2" s="1"/>
  <c r="DG9" i="2"/>
  <c r="Q8" i="2" s="1"/>
  <c r="N8" i="2"/>
  <c r="DI9" i="2"/>
  <c r="S8" i="2" s="1"/>
  <c r="DD10" i="2"/>
  <c r="DE9" i="2"/>
  <c r="O8" i="2" s="1"/>
  <c r="DL30" i="2" l="1"/>
  <c r="V26" i="2" s="1"/>
  <c r="DK30" i="2"/>
  <c r="U26" i="2" s="1"/>
  <c r="DJ30" i="2"/>
  <c r="T26" i="2" s="1"/>
  <c r="DI30" i="2"/>
  <c r="S26" i="2" s="1"/>
  <c r="DH30" i="2"/>
  <c r="R26" i="2" s="1"/>
  <c r="DD31" i="2"/>
  <c r="DF30" i="2"/>
  <c r="P26" i="2" s="1"/>
  <c r="DG30" i="2"/>
  <c r="Q26" i="2" s="1"/>
  <c r="DE30" i="2"/>
  <c r="O26" i="2" s="1"/>
  <c r="N26" i="2"/>
  <c r="DD11" i="2"/>
  <c r="DI10" i="2"/>
  <c r="S9" i="2" s="1"/>
  <c r="AD79" i="2" s="1"/>
  <c r="DH10" i="2"/>
  <c r="R9" i="2" s="1"/>
  <c r="AC79" i="2" s="1"/>
  <c r="DG10" i="2"/>
  <c r="Q9" i="2" s="1"/>
  <c r="AB79" i="2" s="1"/>
  <c r="DF10" i="2"/>
  <c r="P9" i="2" s="1"/>
  <c r="AA79" i="2" s="1"/>
  <c r="DE10" i="2"/>
  <c r="O9" i="2" s="1"/>
  <c r="Z79" i="2" s="1"/>
  <c r="DK10" i="2"/>
  <c r="U9" i="2" s="1"/>
  <c r="AF79" i="2" s="1"/>
  <c r="DJ10" i="2"/>
  <c r="T9" i="2" s="1"/>
  <c r="AE79" i="2" s="1"/>
  <c r="N9" i="2"/>
  <c r="Y79" i="2" s="1"/>
  <c r="DL10" i="2"/>
  <c r="V9" i="2" s="1"/>
  <c r="AG79" i="2" s="1"/>
  <c r="AI79" i="2" s="1"/>
  <c r="DE15" i="2"/>
  <c r="O13" i="2" s="1"/>
  <c r="DG15" i="2"/>
  <c r="Q13" i="2" s="1"/>
  <c r="DD16" i="2"/>
  <c r="DF15" i="2"/>
  <c r="P13" i="2" s="1"/>
  <c r="DL15" i="2"/>
  <c r="V13" i="2" s="1"/>
  <c r="DK15" i="2"/>
  <c r="U13" i="2" s="1"/>
  <c r="DI15" i="2"/>
  <c r="S13" i="2" s="1"/>
  <c r="DH15" i="2"/>
  <c r="R13" i="2" s="1"/>
  <c r="N13" i="2"/>
  <c r="DJ15" i="2"/>
  <c r="T13" i="2" s="1"/>
  <c r="DF37" i="2"/>
  <c r="DE37" i="2"/>
  <c r="DD38" i="2"/>
  <c r="DL37" i="2"/>
  <c r="DK37" i="2"/>
  <c r="DH37" i="2"/>
  <c r="DJ37" i="2"/>
  <c r="DI37" i="2"/>
  <c r="DG37" i="2"/>
  <c r="DD44" i="2"/>
  <c r="DD22" i="2"/>
  <c r="DH44" i="2" l="1"/>
  <c r="DG44" i="2"/>
  <c r="DF44" i="2"/>
  <c r="DE44" i="2"/>
  <c r="DL44" i="2"/>
  <c r="DJ44" i="2"/>
  <c r="DK44" i="2"/>
  <c r="DI44" i="2"/>
  <c r="DD45" i="2"/>
  <c r="DE16" i="2"/>
  <c r="O14" i="2" s="1"/>
  <c r="DD17" i="2"/>
  <c r="DH16" i="2"/>
  <c r="R14" i="2" s="1"/>
  <c r="DF16" i="2"/>
  <c r="P14" i="2" s="1"/>
  <c r="N14" i="2"/>
  <c r="DL16" i="2"/>
  <c r="V14" i="2" s="1"/>
  <c r="DK16" i="2"/>
  <c r="U14" i="2" s="1"/>
  <c r="DI16" i="2"/>
  <c r="S14" i="2" s="1"/>
  <c r="DG16" i="2"/>
  <c r="Q14" i="2" s="1"/>
  <c r="DJ16" i="2"/>
  <c r="T14" i="2" s="1"/>
  <c r="DL11" i="2"/>
  <c r="V10" i="2" s="1"/>
  <c r="DH11" i="2"/>
  <c r="R10" i="2" s="1"/>
  <c r="DG11" i="2"/>
  <c r="Q10" i="2" s="1"/>
  <c r="DF11" i="2"/>
  <c r="P10" i="2" s="1"/>
  <c r="DE11" i="2"/>
  <c r="O10" i="2" s="1"/>
  <c r="DJ11" i="2"/>
  <c r="T10" i="2" s="1"/>
  <c r="DI11" i="2"/>
  <c r="S10" i="2" s="1"/>
  <c r="N10" i="2"/>
  <c r="DK11" i="2"/>
  <c r="U10" i="2" s="1"/>
  <c r="DK31" i="2"/>
  <c r="U27" i="2" s="1"/>
  <c r="AF82" i="2" s="1"/>
  <c r="DJ31" i="2"/>
  <c r="T27" i="2" s="1"/>
  <c r="AE82" i="2" s="1"/>
  <c r="DI31" i="2"/>
  <c r="S27" i="2" s="1"/>
  <c r="AD82" i="2" s="1"/>
  <c r="DD32" i="2"/>
  <c r="DH31" i="2"/>
  <c r="R27" i="2" s="1"/>
  <c r="AC82" i="2" s="1"/>
  <c r="N27" i="2"/>
  <c r="Y82" i="2" s="1"/>
  <c r="AH82" i="2" s="1"/>
  <c r="AJ82" i="2" s="1"/>
  <c r="DG31" i="2"/>
  <c r="Q27" i="2" s="1"/>
  <c r="AB82" i="2" s="1"/>
  <c r="DF31" i="2"/>
  <c r="P27" i="2" s="1"/>
  <c r="AA82" i="2" s="1"/>
  <c r="DL31" i="2"/>
  <c r="V27" i="2" s="1"/>
  <c r="AG82" i="2" s="1"/>
  <c r="AI82" i="2" s="1"/>
  <c r="DE31" i="2"/>
  <c r="O27" i="2" s="1"/>
  <c r="Z82" i="2" s="1"/>
  <c r="AH79" i="2"/>
  <c r="DF22" i="2"/>
  <c r="P19" i="2" s="1"/>
  <c r="DE22" i="2"/>
  <c r="O19" i="2" s="1"/>
  <c r="DL22" i="2"/>
  <c r="V19" i="2" s="1"/>
  <c r="DK22" i="2"/>
  <c r="U19" i="2" s="1"/>
  <c r="DD23" i="2"/>
  <c r="DI22" i="2"/>
  <c r="S19" i="2" s="1"/>
  <c r="DH22" i="2"/>
  <c r="R19" i="2" s="1"/>
  <c r="DJ22" i="2"/>
  <c r="T19" i="2" s="1"/>
  <c r="DG22" i="2"/>
  <c r="Q19" i="2" s="1"/>
  <c r="N19" i="2"/>
  <c r="DD39" i="2"/>
  <c r="DF38" i="2"/>
  <c r="DE38" i="2"/>
  <c r="DL38" i="2"/>
  <c r="DK38" i="2"/>
  <c r="DH38" i="2"/>
  <c r="DJ38" i="2"/>
  <c r="DI38" i="2"/>
  <c r="DG38" i="2"/>
  <c r="DL39" i="2" l="1"/>
  <c r="DK39" i="2"/>
  <c r="DJ39" i="2"/>
  <c r="DI39" i="2"/>
  <c r="DF39" i="2"/>
  <c r="DH39" i="2"/>
  <c r="DG39" i="2"/>
  <c r="DE39" i="2"/>
  <c r="AL82" i="2"/>
  <c r="DI17" i="2"/>
  <c r="S15" i="2" s="1"/>
  <c r="AD80" i="2" s="1"/>
  <c r="DL17" i="2"/>
  <c r="V15" i="2" s="1"/>
  <c r="AG80" i="2" s="1"/>
  <c r="AI80" i="2" s="1"/>
  <c r="DG17" i="2"/>
  <c r="Q15" i="2" s="1"/>
  <c r="AB80" i="2" s="1"/>
  <c r="DF17" i="2"/>
  <c r="P15" i="2" s="1"/>
  <c r="AA80" i="2" s="1"/>
  <c r="DE17" i="2"/>
  <c r="O15" i="2" s="1"/>
  <c r="Z80" i="2" s="1"/>
  <c r="DD18" i="2"/>
  <c r="DJ17" i="2"/>
  <c r="T15" i="2" s="1"/>
  <c r="AE80" i="2" s="1"/>
  <c r="DH17" i="2"/>
  <c r="R15" i="2" s="1"/>
  <c r="AC80" i="2" s="1"/>
  <c r="N15" i="2"/>
  <c r="Y80" i="2" s="1"/>
  <c r="DK17" i="2"/>
  <c r="U15" i="2" s="1"/>
  <c r="AF80" i="2" s="1"/>
  <c r="DG23" i="2"/>
  <c r="Q20" i="2" s="1"/>
  <c r="DF23" i="2"/>
  <c r="P20" i="2" s="1"/>
  <c r="DD24" i="2"/>
  <c r="DL23" i="2"/>
  <c r="V20" i="2" s="1"/>
  <c r="DK23" i="2"/>
  <c r="U20" i="2" s="1"/>
  <c r="DJ23" i="2"/>
  <c r="T20" i="2" s="1"/>
  <c r="DI23" i="2"/>
  <c r="S20" i="2" s="1"/>
  <c r="DH23" i="2"/>
  <c r="R20" i="2" s="1"/>
  <c r="DE23" i="2"/>
  <c r="O20" i="2" s="1"/>
  <c r="N20" i="2"/>
  <c r="DJ32" i="2"/>
  <c r="T28" i="2" s="1"/>
  <c r="DI32" i="2"/>
  <c r="S28" i="2" s="1"/>
  <c r="DE32" i="2"/>
  <c r="O28" i="2" s="1"/>
  <c r="DG32" i="2"/>
  <c r="Q28" i="2" s="1"/>
  <c r="DF32" i="2"/>
  <c r="P28" i="2" s="1"/>
  <c r="DK32" i="2"/>
  <c r="U28" i="2" s="1"/>
  <c r="N28" i="2"/>
  <c r="DL32" i="2"/>
  <c r="V28" i="2" s="1"/>
  <c r="DH32" i="2"/>
  <c r="R28" i="2" s="1"/>
  <c r="DE45" i="2"/>
  <c r="DD46" i="2"/>
  <c r="DI45" i="2"/>
  <c r="DK45" i="2"/>
  <c r="DJ45" i="2"/>
  <c r="DH45" i="2"/>
  <c r="DG45" i="2"/>
  <c r="DF45" i="2"/>
  <c r="DL45" i="2"/>
  <c r="DE18" i="2" l="1"/>
  <c r="O16" i="2" s="1"/>
  <c r="DK18" i="2"/>
  <c r="U16" i="2" s="1"/>
  <c r="DH18" i="2"/>
  <c r="R16" i="2" s="1"/>
  <c r="DL18" i="2"/>
  <c r="V16" i="2" s="1"/>
  <c r="DJ18" i="2"/>
  <c r="T16" i="2" s="1"/>
  <c r="DI18" i="2"/>
  <c r="S16" i="2" s="1"/>
  <c r="DG18" i="2"/>
  <c r="Q16" i="2" s="1"/>
  <c r="N16" i="2"/>
  <c r="DF18" i="2"/>
  <c r="P16" i="2" s="1"/>
  <c r="DK24" i="2"/>
  <c r="U21" i="2" s="1"/>
  <c r="AF81" i="2" s="1"/>
  <c r="DJ24" i="2"/>
  <c r="T21" i="2" s="1"/>
  <c r="AE81" i="2" s="1"/>
  <c r="DD25" i="2"/>
  <c r="DL24" i="2"/>
  <c r="V21" i="2" s="1"/>
  <c r="AG81" i="2" s="1"/>
  <c r="AI81" i="2" s="1"/>
  <c r="DI24" i="2"/>
  <c r="S21" i="2" s="1"/>
  <c r="AD81" i="2" s="1"/>
  <c r="DH24" i="2"/>
  <c r="R21" i="2" s="1"/>
  <c r="AC81" i="2" s="1"/>
  <c r="N21" i="2"/>
  <c r="Y81" i="2" s="1"/>
  <c r="AH81" i="2" s="1"/>
  <c r="AJ81" i="2" s="1"/>
  <c r="AK81" i="2" s="1"/>
  <c r="AL81" i="2" s="1"/>
  <c r="DG24" i="2"/>
  <c r="Q21" i="2" s="1"/>
  <c r="AB81" i="2" s="1"/>
  <c r="DF24" i="2"/>
  <c r="P21" i="2" s="1"/>
  <c r="AA81" i="2" s="1"/>
  <c r="DE24" i="2"/>
  <c r="O21" i="2" s="1"/>
  <c r="Z81" i="2" s="1"/>
  <c r="AJ79" i="2"/>
  <c r="AK79" i="2" s="1"/>
  <c r="AH80" i="2"/>
  <c r="AJ80" i="2" s="1"/>
  <c r="DD47" i="2"/>
  <c r="DF46" i="2"/>
  <c r="DE46" i="2"/>
  <c r="DL46" i="2"/>
  <c r="DK46" i="2"/>
  <c r="DI46" i="2"/>
  <c r="DG46" i="2"/>
  <c r="DH46" i="2"/>
  <c r="DJ46" i="2"/>
  <c r="AM84" i="2" l="1"/>
  <c r="AL80" i="2"/>
  <c r="AK80" i="2"/>
  <c r="AK84" i="2"/>
  <c r="AL79" i="2"/>
  <c r="AM79" i="2" s="1"/>
  <c r="DF25" i="2"/>
  <c r="P22" i="2" s="1"/>
  <c r="DE25" i="2"/>
  <c r="O22" i="2" s="1"/>
  <c r="DH25" i="2"/>
  <c r="R22" i="2" s="1"/>
  <c r="DG25" i="2"/>
  <c r="Q22" i="2" s="1"/>
  <c r="DL25" i="2"/>
  <c r="V22" i="2" s="1"/>
  <c r="DK25" i="2"/>
  <c r="U22" i="2" s="1"/>
  <c r="DJ25" i="2"/>
  <c r="T22" i="2" s="1"/>
  <c r="DI25" i="2"/>
  <c r="S22" i="2" s="1"/>
  <c r="N22" i="2"/>
  <c r="AN81" i="2"/>
  <c r="AM81" i="2"/>
  <c r="DL47" i="2"/>
  <c r="DK47" i="2"/>
  <c r="DJ47" i="2"/>
  <c r="DI47" i="2"/>
  <c r="DH47" i="2"/>
  <c r="DG47" i="2"/>
  <c r="DF47" i="2"/>
  <c r="DE47" i="2"/>
  <c r="AK82" i="2"/>
  <c r="AM82" i="2"/>
  <c r="AQ84" i="2"/>
  <c r="AO84" i="2"/>
  <c r="AN79" i="2" l="1"/>
  <c r="AO79" i="2" s="1"/>
  <c r="AP83" i="2" s="1"/>
  <c r="AP81" i="2"/>
  <c r="AO81" i="2"/>
  <c r="AN82" i="2"/>
  <c r="AM80" i="2"/>
  <c r="AN80" i="2"/>
  <c r="AP79" i="2" l="1"/>
  <c r="AQ79" i="2" s="1"/>
  <c r="AR79" i="2" s="1"/>
  <c r="AS79" i="2" s="1"/>
  <c r="BO79" i="2" s="1"/>
  <c r="AP80" i="2"/>
  <c r="AO80" i="2"/>
  <c r="AR83" i="2"/>
  <c r="AQ83" i="2"/>
  <c r="AP82" i="2"/>
  <c r="AO82" i="2"/>
  <c r="AR84" i="2"/>
  <c r="BN79" i="2"/>
  <c r="BP79" i="2" s="1"/>
  <c r="AR81" i="2"/>
  <c r="AS81" i="2" s="1"/>
  <c r="AQ81" i="2"/>
  <c r="AS84" i="2" l="1"/>
  <c r="AT84" i="2"/>
  <c r="AR82" i="2"/>
  <c r="AQ82" i="2"/>
  <c r="AT83" i="2"/>
  <c r="AS83" i="2"/>
  <c r="CD79" i="2"/>
  <c r="AR80" i="2"/>
  <c r="AS80" i="2" s="1"/>
  <c r="AT80" i="2" s="1"/>
  <c r="AU80" i="2" s="1"/>
  <c r="AQ80" i="2"/>
  <c r="AT81" i="2" l="1"/>
  <c r="AV81" i="2" s="1"/>
  <c r="AU83" i="2"/>
  <c r="AV83" i="2"/>
  <c r="AW83" i="2" s="1"/>
  <c r="AT82" i="2"/>
  <c r="AU82" i="2" s="1"/>
  <c r="AV82" i="2" s="1"/>
  <c r="AS82" i="2"/>
  <c r="AV84" i="2"/>
  <c r="AU84" i="2"/>
  <c r="AU81" i="2" l="1"/>
  <c r="AX84" i="2"/>
  <c r="AY84" i="2" s="1"/>
  <c r="AW84" i="2"/>
  <c r="AX82" i="2"/>
  <c r="AW82" i="2"/>
  <c r="AV80" i="2"/>
  <c r="AW80" i="2" s="1"/>
  <c r="AX80" i="2" s="1"/>
  <c r="AY80" i="2" s="1"/>
  <c r="AZ80" i="2" s="1"/>
  <c r="AX81" i="2"/>
  <c r="AW81" i="2"/>
  <c r="AZ81" i="2" l="1"/>
  <c r="BA81" i="2" s="1"/>
  <c r="AY81" i="2"/>
  <c r="AZ82" i="2"/>
  <c r="BA82" i="2" s="1"/>
  <c r="AY82" i="2"/>
  <c r="AZ84" i="2"/>
  <c r="BN80" i="2"/>
  <c r="BP80" i="2" s="1"/>
  <c r="BA80" i="2"/>
  <c r="BO80" i="2" s="1"/>
  <c r="AX83" i="2"/>
  <c r="BB82" i="2" l="1"/>
  <c r="BD82" i="2" s="1"/>
  <c r="BA84" i="2"/>
  <c r="BB84" i="2"/>
  <c r="AZ83" i="2"/>
  <c r="AY83" i="2"/>
  <c r="BQ80" i="2"/>
  <c r="BQ79" i="2"/>
  <c r="CE79" i="2" s="1"/>
  <c r="BB81" i="2"/>
  <c r="BC81" i="2" s="1"/>
  <c r="BC82" i="2" l="1"/>
  <c r="CK79" i="2"/>
  <c r="CJ79" i="2"/>
  <c r="CI79" i="2"/>
  <c r="CH79" i="2"/>
  <c r="CG79" i="2"/>
  <c r="CN79" i="2"/>
  <c r="CF79" i="2"/>
  <c r="CO79" i="2" s="1"/>
  <c r="CM79" i="2"/>
  <c r="CL79" i="2"/>
  <c r="BB83" i="2"/>
  <c r="BC83" i="2" s="1"/>
  <c r="BD83" i="2" s="1"/>
  <c r="BA83" i="2"/>
  <c r="BS80" i="2"/>
  <c r="BR80" i="2"/>
  <c r="BF82" i="2"/>
  <c r="BG82" i="2" s="1"/>
  <c r="BE82" i="2"/>
  <c r="BD84" i="2"/>
  <c r="BE84" i="2" s="1"/>
  <c r="BC84" i="2"/>
  <c r="BD81" i="2" l="1"/>
  <c r="BE81" i="2" s="1"/>
  <c r="BF84" i="2" s="1"/>
  <c r="CR79" i="2"/>
  <c r="CQ79" i="2"/>
  <c r="CP79" i="2"/>
  <c r="CD80" i="2"/>
  <c r="BF83" i="2"/>
  <c r="BG83" i="2" s="1"/>
  <c r="BH83" i="2" s="1"/>
  <c r="BE83" i="2"/>
  <c r="BG84" i="2" l="1"/>
  <c r="BH84" i="2"/>
  <c r="BI84" i="2" s="1"/>
  <c r="BF81" i="2"/>
  <c r="BN81" i="2" s="1"/>
  <c r="BJ83" i="2"/>
  <c r="BK83" i="2" s="1"/>
  <c r="BI83" i="2"/>
  <c r="BG81" i="2"/>
  <c r="BO81" i="2" s="1"/>
  <c r="BH82" i="2"/>
  <c r="BI82" i="2" s="1"/>
  <c r="BJ82" i="2" l="1"/>
  <c r="BN82" i="2" s="1"/>
  <c r="BJ84" i="2"/>
  <c r="BK84" i="2" s="1"/>
  <c r="BL84" i="2" s="1"/>
  <c r="BQ81" i="2"/>
  <c r="BP81" i="2"/>
  <c r="BK82" i="2" l="1"/>
  <c r="BO82" i="2" s="1"/>
  <c r="BL83" i="2"/>
  <c r="BN83" i="2" s="1"/>
  <c r="BQ82" i="2"/>
  <c r="BP82" i="2"/>
  <c r="BS81" i="2"/>
  <c r="BR81" i="2"/>
  <c r="BN84" i="2"/>
  <c r="BM84" i="2"/>
  <c r="BO84" i="2" s="1"/>
  <c r="BM83" i="2" l="1"/>
  <c r="BO83" i="2" s="1"/>
  <c r="BQ84" i="2"/>
  <c r="BP84" i="2"/>
  <c r="BT81" i="2"/>
  <c r="BT80" i="2"/>
  <c r="CE80" i="2" s="1"/>
  <c r="BT82" i="2"/>
  <c r="BS82" i="2"/>
  <c r="BR82" i="2"/>
  <c r="BQ83" i="2"/>
  <c r="BP83" i="2"/>
  <c r="BV82" i="2" l="1"/>
  <c r="BU82" i="2"/>
  <c r="CN80" i="2"/>
  <c r="CF80" i="2"/>
  <c r="CO80" i="2" s="1"/>
  <c r="CM80" i="2"/>
  <c r="CL80" i="2"/>
  <c r="CK80" i="2"/>
  <c r="CJ80" i="2"/>
  <c r="CI80" i="2"/>
  <c r="CH80" i="2"/>
  <c r="CG80" i="2"/>
  <c r="BS83" i="2"/>
  <c r="BR83" i="2"/>
  <c r="BT83" i="2"/>
  <c r="BV81" i="2"/>
  <c r="BU81" i="2"/>
  <c r="BT84" i="2"/>
  <c r="BS84" i="2"/>
  <c r="BR84" i="2"/>
  <c r="BW83" i="2" l="1"/>
  <c r="BV83" i="2"/>
  <c r="BU83" i="2"/>
  <c r="CR80" i="2"/>
  <c r="CQ80" i="2"/>
  <c r="CP80" i="2"/>
  <c r="CD81" i="2"/>
  <c r="BW81" i="2"/>
  <c r="CE81" i="2" s="1"/>
  <c r="BW82" i="2"/>
  <c r="BW84" i="2"/>
  <c r="BV84" i="2"/>
  <c r="BU84" i="2"/>
  <c r="CH81" i="2" l="1"/>
  <c r="CG81" i="2"/>
  <c r="CN81" i="2"/>
  <c r="CF81" i="2"/>
  <c r="CO81" i="2" s="1"/>
  <c r="CM81" i="2"/>
  <c r="CL81" i="2"/>
  <c r="CK81" i="2"/>
  <c r="CJ81" i="2"/>
  <c r="CI81" i="2"/>
  <c r="CS79" i="2"/>
  <c r="CS80" i="2"/>
  <c r="BY84" i="2"/>
  <c r="BX84" i="2"/>
  <c r="BZ84" i="2"/>
  <c r="BY82" i="2"/>
  <c r="BX82" i="2"/>
  <c r="BY83" i="2"/>
  <c r="BX83" i="2"/>
  <c r="BZ83" i="2" l="1"/>
  <c r="CD82" i="2"/>
  <c r="BZ82" i="2"/>
  <c r="CE82" i="2" s="1"/>
  <c r="CP81" i="2"/>
  <c r="CR81" i="2"/>
  <c r="CQ81" i="2"/>
  <c r="CV80" i="2"/>
  <c r="CU80" i="2"/>
  <c r="CT80" i="2"/>
  <c r="CB84" i="2"/>
  <c r="CA84" i="2"/>
  <c r="CV79" i="2"/>
  <c r="CU79" i="2"/>
  <c r="CT79" i="2"/>
  <c r="CG82" i="2" l="1"/>
  <c r="CN82" i="2"/>
  <c r="CF82" i="2"/>
  <c r="CO82" i="2" s="1"/>
  <c r="CM82" i="2"/>
  <c r="CL82" i="2"/>
  <c r="CK82" i="2"/>
  <c r="CJ82" i="2"/>
  <c r="CI82" i="2"/>
  <c r="CH82" i="2"/>
  <c r="CA83" i="2"/>
  <c r="CB83" i="2"/>
  <c r="CC84" i="2" l="1"/>
  <c r="CD83" i="2"/>
  <c r="CC83" i="2"/>
  <c r="CE83" i="2" s="1"/>
  <c r="CR82" i="2"/>
  <c r="CQ82" i="2"/>
  <c r="CP82" i="2"/>
  <c r="CS82" i="2" l="1"/>
  <c r="CS81" i="2"/>
  <c r="CI83" i="2"/>
  <c r="CH83" i="2"/>
  <c r="CG83" i="2"/>
  <c r="CN83" i="2"/>
  <c r="CF83" i="2"/>
  <c r="CO83" i="2" s="1"/>
  <c r="CM83" i="2"/>
  <c r="CL83" i="2"/>
  <c r="CK83" i="2"/>
  <c r="CJ83" i="2"/>
  <c r="CE84" i="2"/>
  <c r="CD84" i="2"/>
  <c r="CG84" i="2" l="1"/>
  <c r="CN84" i="2"/>
  <c r="CF84" i="2"/>
  <c r="CO84" i="2" s="1"/>
  <c r="CM84" i="2"/>
  <c r="CL84" i="2"/>
  <c r="CK84" i="2"/>
  <c r="CJ84" i="2"/>
  <c r="CI84" i="2"/>
  <c r="CH84" i="2"/>
  <c r="CQ83" i="2"/>
  <c r="CP83" i="2"/>
  <c r="CR83" i="2"/>
  <c r="CV81" i="2"/>
  <c r="CU81" i="2"/>
  <c r="CT81" i="2"/>
  <c r="CV82" i="2"/>
  <c r="CU82" i="2"/>
  <c r="CT82" i="2"/>
  <c r="CW81" i="2" l="1"/>
  <c r="CW79" i="2"/>
  <c r="CR84" i="2"/>
  <c r="CQ84" i="2"/>
  <c r="CP84" i="2"/>
  <c r="CW82" i="2"/>
  <c r="CW80" i="2"/>
  <c r="CS84" i="2" l="1"/>
  <c r="CW84" i="2" s="1"/>
  <c r="CS83" i="2"/>
  <c r="CW83" i="2" s="1"/>
  <c r="CZ79" i="2"/>
  <c r="CY79" i="2"/>
  <c r="CX79" i="2"/>
  <c r="CZ82" i="2"/>
  <c r="CY82" i="2"/>
  <c r="CX82" i="2"/>
  <c r="CZ80" i="2"/>
  <c r="CY80" i="2"/>
  <c r="CX80" i="2"/>
  <c r="CX81" i="2"/>
  <c r="CZ81" i="2"/>
  <c r="CY81" i="2"/>
  <c r="CT83" i="2" l="1"/>
  <c r="CU83" i="2"/>
  <c r="CV83" i="2"/>
  <c r="CT84" i="2"/>
  <c r="CV84" i="2"/>
  <c r="CU84" i="2"/>
  <c r="CY83" i="2"/>
  <c r="CX83" i="2"/>
  <c r="CZ83" i="2"/>
  <c r="DA79" i="2"/>
  <c r="DJ79" i="2" s="1"/>
  <c r="DA80" i="2"/>
  <c r="DJ80" i="2" s="1"/>
  <c r="DA82" i="2"/>
  <c r="DA81" i="2"/>
  <c r="CZ84" i="2"/>
  <c r="CY84" i="2"/>
  <c r="CX84" i="2"/>
  <c r="DD81" i="2" l="1"/>
  <c r="DC81" i="2"/>
  <c r="DB81" i="2"/>
  <c r="DD82" i="2"/>
  <c r="DC82" i="2"/>
  <c r="DB82" i="2"/>
  <c r="DL80" i="2"/>
  <c r="DK80" i="2"/>
  <c r="DR80" i="2"/>
  <c r="DQ80" i="2"/>
  <c r="DP80" i="2"/>
  <c r="DO80" i="2"/>
  <c r="DN80" i="2"/>
  <c r="DM80" i="2"/>
  <c r="DA84" i="2"/>
  <c r="DA83" i="2"/>
  <c r="DQ79" i="2"/>
  <c r="DP79" i="2"/>
  <c r="DO79" i="2"/>
  <c r="DN79" i="2"/>
  <c r="DM79" i="2"/>
  <c r="DL79" i="2"/>
  <c r="DK79" i="2"/>
  <c r="DR79" i="2"/>
  <c r="DD84" i="2" l="1"/>
  <c r="DC84" i="2"/>
  <c r="DB84" i="2"/>
  <c r="DE82" i="2"/>
  <c r="DJ82" i="2" s="1"/>
  <c r="DE81" i="2"/>
  <c r="DJ81" i="2" s="1"/>
  <c r="DD83" i="2"/>
  <c r="DC83" i="2"/>
  <c r="DB83" i="2"/>
  <c r="DQ82" i="2" l="1"/>
  <c r="DP82" i="2"/>
  <c r="DO82" i="2"/>
  <c r="DN82" i="2"/>
  <c r="DM82" i="2"/>
  <c r="DL82" i="2"/>
  <c r="DK82" i="2"/>
  <c r="DR82" i="2"/>
  <c r="DR81" i="2"/>
  <c r="DQ81" i="2"/>
  <c r="DP81" i="2"/>
  <c r="DO81" i="2"/>
  <c r="DN81" i="2"/>
  <c r="DM81" i="2"/>
  <c r="DL81" i="2"/>
  <c r="DK81" i="2"/>
  <c r="DE84" i="2"/>
  <c r="DE83" i="2"/>
  <c r="DG83" i="2" l="1"/>
  <c r="DF83" i="2"/>
  <c r="DH83" i="2"/>
  <c r="DH84" i="2"/>
  <c r="DG84" i="2"/>
  <c r="DF84" i="2"/>
  <c r="DI84" i="2" l="1"/>
  <c r="DJ84" i="2" s="1"/>
  <c r="DI83" i="2"/>
  <c r="DJ83" i="2" s="1"/>
  <c r="DO83" i="2" l="1"/>
  <c r="DN83" i="2"/>
  <c r="DM83" i="2"/>
  <c r="DL83" i="2"/>
  <c r="DK83" i="2"/>
  <c r="DR83" i="2"/>
  <c r="DQ83" i="2"/>
  <c r="DP83" i="2"/>
  <c r="DM84" i="2"/>
  <c r="DL84" i="2"/>
  <c r="DK84" i="2"/>
  <c r="DR84" i="2"/>
  <c r="DQ84" i="2"/>
  <c r="DP84" i="2"/>
  <c r="DO84" i="2"/>
  <c r="DN84" i="2"/>
</calcChain>
</file>

<file path=xl/sharedStrings.xml><?xml version="1.0" encoding="utf-8"?>
<sst xmlns="http://schemas.openxmlformats.org/spreadsheetml/2006/main" count="478" uniqueCount="101">
  <si>
    <t>ESTORIL FOOT 2025</t>
  </si>
  <si>
    <t>coluna</t>
  </si>
  <si>
    <t>corrigida</t>
  </si>
  <si>
    <t>Jogos da Fase de Grupos</t>
  </si>
  <si>
    <t>P</t>
  </si>
  <si>
    <t>DG</t>
  </si>
  <si>
    <t>GM</t>
  </si>
  <si>
    <t>N.º</t>
  </si>
  <si>
    <t>Data</t>
  </si>
  <si>
    <t>Hora</t>
  </si>
  <si>
    <t>Equipas</t>
  </si>
  <si>
    <t>GS</t>
  </si>
  <si>
    <t>Local dos Jogos</t>
  </si>
  <si>
    <t>Grupo</t>
  </si>
  <si>
    <t>Vencedor</t>
  </si>
  <si>
    <t>Derrotado</t>
  </si>
  <si>
    <t>ordenar por pontos</t>
  </si>
  <si>
    <t>diferença golos</t>
  </si>
  <si>
    <t>após ordenações por pontos e DG não GM</t>
  </si>
  <si>
    <t>finalmente com GM para o desempate em caso de igualdade</t>
  </si>
  <si>
    <t>Estoril 1</t>
  </si>
  <si>
    <t>A</t>
  </si>
  <si>
    <t>J</t>
  </si>
  <si>
    <t>V</t>
  </si>
  <si>
    <t>E</t>
  </si>
  <si>
    <t>D</t>
  </si>
  <si>
    <t>Pts</t>
  </si>
  <si>
    <t>Torre</t>
  </si>
  <si>
    <t>Cascais 2</t>
  </si>
  <si>
    <t>B</t>
  </si>
  <si>
    <t>SL BENFICA</t>
  </si>
  <si>
    <t>Cascais 1</t>
  </si>
  <si>
    <t>CASCAIS</t>
  </si>
  <si>
    <t>Tires 1</t>
  </si>
  <si>
    <t>C</t>
  </si>
  <si>
    <t>VILA VERDE</t>
  </si>
  <si>
    <t>Tires 2</t>
  </si>
  <si>
    <t>TRAJOUCE</t>
  </si>
  <si>
    <t>Abóboda 1</t>
  </si>
  <si>
    <t>Fontainhas 1</t>
  </si>
  <si>
    <t>Estoril 3</t>
  </si>
  <si>
    <t>BENFICA EF</t>
  </si>
  <si>
    <t>TORRE</t>
  </si>
  <si>
    <t>FONTAINHAS</t>
  </si>
  <si>
    <t>TIRES</t>
  </si>
  <si>
    <t>Trajouce 1</t>
  </si>
  <si>
    <t>Trajouce 2</t>
  </si>
  <si>
    <t>ESTORIL PRAIA</t>
  </si>
  <si>
    <t>ALCOITÃO</t>
  </si>
  <si>
    <t>ESTORIL AC</t>
  </si>
  <si>
    <t>CARCAVELOS</t>
  </si>
  <si>
    <t>Estoril 2</t>
  </si>
  <si>
    <t>REAL SC</t>
  </si>
  <si>
    <t>CENTRAL 32</t>
  </si>
  <si>
    <t>GOLDEN CUP</t>
  </si>
  <si>
    <t>SINTRENSE</t>
  </si>
  <si>
    <t>Quartos de Final</t>
  </si>
  <si>
    <t>MARISTAS</t>
  </si>
  <si>
    <t>Fontainhas 2</t>
  </si>
  <si>
    <t>1º Dezembro "A"</t>
  </si>
  <si>
    <t>Meias Finais</t>
  </si>
  <si>
    <t>Estoril Praia "B"</t>
  </si>
  <si>
    <t>Vencedor 25</t>
  </si>
  <si>
    <t>Vencedor 27</t>
  </si>
  <si>
    <t>Carcavelos</t>
  </si>
  <si>
    <t>Vencedor 26</t>
  </si>
  <si>
    <t>Vencedor 28</t>
  </si>
  <si>
    <t>Linda Velha</t>
  </si>
  <si>
    <t>Final</t>
  </si>
  <si>
    <t>Vencedor 33</t>
  </si>
  <si>
    <t>Vencedor 34</t>
  </si>
  <si>
    <t>Campeão Golden Cup E1 :</t>
  </si>
  <si>
    <t>SILVER CUP</t>
  </si>
  <si>
    <t>Cascais</t>
  </si>
  <si>
    <t>Lourel</t>
  </si>
  <si>
    <t>Algueirão</t>
  </si>
  <si>
    <t>Trajouce</t>
  </si>
  <si>
    <t>Abóboda 2</t>
  </si>
  <si>
    <t>Vencedor 29</t>
  </si>
  <si>
    <t>Vencedor 31</t>
  </si>
  <si>
    <t>Vencedor 30</t>
  </si>
  <si>
    <t>Vencedor 32</t>
  </si>
  <si>
    <t>Vencedor 35</t>
  </si>
  <si>
    <t>Vencedor 36</t>
  </si>
  <si>
    <t>Campeão Silver Cup E1 :</t>
  </si>
  <si>
    <t>F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</si>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</sst>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1"/>
      <color theme="1"/>
      <name val="Calibri"/>
    </font>
    <font>
      <b/>
      <sz val="40"/>
      <color theme="0"/>
      <name val="Calibri"/>
    </font>
    <font>
      <sz val="11"/>
      <name val="Calibri"/>
    </font>
    <font>
      <sz val="11"/>
      <color theme="1"/>
      <name val="Verdana"/>
    </font>
    <font>
      <sz val="10"/>
      <color theme="1"/>
      <name val="Verdana"/>
    </font>
    <font>
      <sz val="10"/>
      <color rgb="FFFF0000"/>
      <name val="Verdana"/>
    </font>
    <font>
      <b/>
      <sz val="12"/>
      <color rgb="FFFF0000"/>
      <name val="Verdana"/>
    </font>
    <font>
      <b/>
      <sz val="10"/>
      <color rgb="FF0000FF"/>
      <name val="Verdana"/>
    </font>
    <font>
      <sz val="10"/>
      <color theme="1"/>
      <name val="Calibri"/>
    </font>
    <font>
      <b/>
      <sz val="14"/>
      <color rgb="FFFF0000"/>
      <name val="Calibri"/>
    </font>
    <font>
      <b/>
      <sz val="14"/>
      <color rgb="FFFF0000"/>
      <name val="Verdana"/>
    </font>
    <font>
      <b/>
      <sz val="10"/>
      <color theme="1"/>
      <name val="Verdana"/>
    </font>
    <font>
      <b/>
      <sz val="10"/>
      <color rgb="FFFF0000"/>
      <name val="Verdana"/>
    </font>
    <font>
      <sz val="10"/>
      <color rgb="FF0000FF"/>
      <name val="Verdana"/>
    </font>
    <font>
      <b/>
      <sz val="10"/>
      <color rgb="FF000000"/>
      <name val="Verdana"/>
    </font>
    <font>
      <sz val="9"/>
      <color theme="1"/>
      <name val="Calibri"/>
    </font>
    <font>
      <b/>
      <sz val="18"/>
      <color rgb="FFE36C09"/>
      <name val="Verdana"/>
    </font>
    <font>
      <b/>
      <sz val="11"/>
      <color theme="1"/>
      <name val="Calibri"/>
    </font>
    <font>
      <b/>
      <sz val="14"/>
      <color rgb="FF0000FF"/>
      <name val="Verdana"/>
    </font>
    <font>
      <b/>
      <sz val="18"/>
      <color rgb="FF7F7F7F"/>
      <name val="Verdana"/>
    </font>
    <font>
      <b/>
      <sz val="11"/>
      <color rgb="FF0000FF"/>
      <name val="Calibri"/>
    </font>
    <font>
      <b/>
      <sz val="11"/>
      <color rgb="FFFF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95B3D7"/>
        <bgColor rgb="FF95B3D7"/>
      </patternFill>
    </fill>
    <fill>
      <patternFill patternType="solid">
        <fgColor rgb="FFD6E3BC"/>
        <bgColor rgb="FFD6E3BC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5" fontId="1" fillId="7" borderId="19" xfId="0" applyNumberFormat="1" applyFont="1" applyFill="1" applyBorder="1" applyAlignment="1">
      <alignment horizontal="center" vertical="center"/>
    </xf>
    <xf numFmtId="20" fontId="5" fillId="7" borderId="19" xfId="0" applyNumberFormat="1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5" fontId="1" fillId="7" borderId="24" xfId="0" applyNumberFormat="1" applyFont="1" applyFill="1" applyBorder="1" applyAlignment="1">
      <alignment horizontal="center" vertical="center"/>
    </xf>
    <xf numFmtId="20" fontId="5" fillId="7" borderId="25" xfId="0" applyNumberFormat="1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5" fontId="1" fillId="10" borderId="24" xfId="0" applyNumberFormat="1" applyFont="1" applyFill="1" applyBorder="1" applyAlignment="1">
      <alignment horizontal="center" vertical="center"/>
    </xf>
    <xf numFmtId="20" fontId="5" fillId="10" borderId="24" xfId="0" applyNumberFormat="1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/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5" fontId="1" fillId="11" borderId="24" xfId="0" applyNumberFormat="1" applyFont="1" applyFill="1" applyBorder="1" applyAlignment="1">
      <alignment horizontal="center" vertical="center"/>
    </xf>
    <xf numFmtId="20" fontId="5" fillId="11" borderId="24" xfId="0" applyNumberFormat="1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3" fontId="12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5" fontId="1" fillId="12" borderId="24" xfId="0" applyNumberFormat="1" applyFont="1" applyFill="1" applyBorder="1" applyAlignment="1">
      <alignment horizontal="center" vertical="center"/>
    </xf>
    <xf numFmtId="20" fontId="5" fillId="12" borderId="24" xfId="0" applyNumberFormat="1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15" fontId="1" fillId="12" borderId="40" xfId="0" applyNumberFormat="1" applyFont="1" applyFill="1" applyBorder="1" applyAlignment="1">
      <alignment horizontal="center" vertical="center"/>
    </xf>
    <xf numFmtId="20" fontId="5" fillId="12" borderId="40" xfId="0" applyNumberFormat="1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/>
    </xf>
    <xf numFmtId="0" fontId="9" fillId="12" borderId="40" xfId="0" applyFont="1" applyFill="1" applyBorder="1" applyAlignment="1">
      <alignment horizontal="center" vertical="center" wrapText="1"/>
    </xf>
    <xf numFmtId="0" fontId="10" fillId="12" borderId="42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15" fontId="1" fillId="7" borderId="45" xfId="0" applyNumberFormat="1" applyFont="1" applyFill="1" applyBorder="1" applyAlignment="1">
      <alignment horizontal="center" vertical="center"/>
    </xf>
    <xf numFmtId="20" fontId="5" fillId="7" borderId="45" xfId="0" applyNumberFormat="1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1" borderId="43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5" fillId="12" borderId="34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15" fontId="1" fillId="8" borderId="49" xfId="0" applyNumberFormat="1" applyFont="1" applyFill="1" applyBorder="1" applyAlignment="1">
      <alignment horizontal="center" vertical="center"/>
    </xf>
    <xf numFmtId="20" fontId="5" fillId="8" borderId="49" xfId="0" applyNumberFormat="1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vertical="center"/>
    </xf>
    <xf numFmtId="0" fontId="5" fillId="8" borderId="49" xfId="0" applyFont="1" applyFill="1" applyBorder="1" applyAlignment="1">
      <alignment horizontal="center" vertical="center"/>
    </xf>
    <xf numFmtId="0" fontId="16" fillId="8" borderId="49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15" fontId="1" fillId="13" borderId="24" xfId="0" applyNumberFormat="1" applyFont="1" applyFill="1" applyBorder="1" applyAlignment="1">
      <alignment horizontal="center" vertical="center"/>
    </xf>
    <xf numFmtId="20" fontId="5" fillId="13" borderId="24" xfId="0" applyNumberFormat="1" applyFont="1" applyFill="1" applyBorder="1" applyAlignment="1">
      <alignment horizontal="center" vertical="center"/>
    </xf>
    <xf numFmtId="0" fontId="5" fillId="13" borderId="47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/>
    </xf>
    <xf numFmtId="2" fontId="18" fillId="4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5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15" fontId="1" fillId="13" borderId="15" xfId="0" applyNumberFormat="1" applyFont="1" applyFill="1" applyBorder="1" applyAlignment="1">
      <alignment horizontal="center" vertical="center"/>
    </xf>
    <xf numFmtId="20" fontId="5" fillId="13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vertical="center"/>
    </xf>
    <xf numFmtId="0" fontId="11" fillId="3" borderId="49" xfId="0" applyFont="1" applyFill="1" applyBorder="1" applyAlignment="1">
      <alignment horizontal="right" vertical="center"/>
    </xf>
    <xf numFmtId="0" fontId="19" fillId="3" borderId="49" xfId="0" applyFont="1" applyFill="1" applyBorder="1" applyAlignment="1">
      <alignment vertical="center"/>
    </xf>
    <xf numFmtId="0" fontId="14" fillId="3" borderId="56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15" fontId="1" fillId="8" borderId="58" xfId="0" applyNumberFormat="1" applyFont="1" applyFill="1" applyBorder="1" applyAlignment="1">
      <alignment horizontal="center" vertical="center"/>
    </xf>
    <xf numFmtId="20" fontId="5" fillId="8" borderId="58" xfId="0" applyNumberFormat="1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3" borderId="59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7" fillId="3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20" fillId="3" borderId="5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809625</xdr:colOff>
      <xdr:row>0</xdr:row>
      <xdr:rowOff>0</xdr:rowOff>
    </xdr:from>
    <xdr:ext cx="3028950" cy="857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36288" y="3351375"/>
          <a:ext cx="3019425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009900"/>
              </a:solidFill>
              <a:latin typeface="Verdana"/>
              <a:ea typeface="Verdana"/>
              <a:cs typeface="Verdana"/>
              <a:sym typeface="Verdana"/>
            </a:rPr>
            <a:t>BENJAMINS "E2"</a:t>
          </a:r>
          <a:endParaRPr sz="2800" b="1">
            <a:solidFill>
              <a:srgbClr val="0099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161925</xdr:colOff>
      <xdr:row>0</xdr:row>
      <xdr:rowOff>0</xdr:rowOff>
    </xdr:from>
    <xdr:ext cx="3848100" cy="10477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426713" y="3256125"/>
          <a:ext cx="3838575" cy="1047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R1000"/>
  <sheetViews>
    <sheetView showGridLines="0" tabSelected="1" workbookViewId="0">
      <selection activeCell="B1" sqref="B1:J3"/>
    </sheetView>
  </sheetViews>
  <sheetFormatPr defaultColWidth="14.44140625" defaultRowHeight="15" customHeight="1"/>
  <cols>
    <col min="1" max="1" width="0.44140625" customWidth="1"/>
    <col min="2" max="2" width="4.44140625" customWidth="1"/>
    <col min="3" max="3" width="10.44140625" customWidth="1"/>
    <col min="4" max="4" width="7.109375" customWidth="1"/>
    <col min="5" max="5" width="21" customWidth="1"/>
    <col min="6" max="7" width="4.33203125" customWidth="1"/>
    <col min="8" max="8" width="21" customWidth="1"/>
    <col min="9" max="9" width="25.6640625" customWidth="1"/>
    <col min="10" max="10" width="7.44140625" customWidth="1"/>
    <col min="11" max="11" width="11.44140625" hidden="1" customWidth="1"/>
    <col min="12" max="12" width="9.44140625" hidden="1" customWidth="1"/>
    <col min="13" max="13" width="1.33203125" customWidth="1"/>
    <col min="14" max="14" width="20.6640625" customWidth="1"/>
    <col min="15" max="22" width="5.44140625" customWidth="1"/>
    <col min="23" max="23" width="2.6640625" customWidth="1"/>
    <col min="24" max="24" width="19.109375" hidden="1" customWidth="1"/>
    <col min="25" max="27" width="16.109375" hidden="1" customWidth="1"/>
    <col min="28" max="28" width="12.33203125" hidden="1" customWidth="1"/>
    <col min="29" max="33" width="9.109375" hidden="1" customWidth="1"/>
    <col min="34" max="34" width="18.6640625" hidden="1" customWidth="1"/>
    <col min="35" max="104" width="9.109375" hidden="1" customWidth="1"/>
    <col min="105" max="105" width="15.33203125" hidden="1" customWidth="1"/>
    <col min="106" max="122" width="9.109375" hidden="1" customWidth="1"/>
  </cols>
  <sheetData>
    <row r="1" spans="1:122" ht="18" customHeight="1">
      <c r="A1" s="2"/>
      <c r="B1" s="196" t="s">
        <v>0</v>
      </c>
      <c r="C1" s="197"/>
      <c r="D1" s="197"/>
      <c r="E1" s="197"/>
      <c r="F1" s="197"/>
      <c r="G1" s="197"/>
      <c r="H1" s="197"/>
      <c r="I1" s="197"/>
      <c r="J1" s="198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ht="18" customHeight="1">
      <c r="A2" s="2"/>
      <c r="B2" s="199"/>
      <c r="C2" s="200"/>
      <c r="D2" s="200"/>
      <c r="E2" s="200"/>
      <c r="F2" s="200"/>
      <c r="G2" s="200"/>
      <c r="H2" s="200"/>
      <c r="I2" s="200"/>
      <c r="J2" s="201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"/>
      <c r="BS2" s="5"/>
      <c r="BT2" s="5"/>
      <c r="BU2" s="5"/>
      <c r="BV2" s="5"/>
      <c r="BW2" s="5"/>
      <c r="BX2" s="5"/>
      <c r="BY2" s="2"/>
      <c r="BZ2" s="2"/>
      <c r="CA2" s="2"/>
      <c r="CB2" s="2"/>
      <c r="CC2" s="2"/>
      <c r="CD2" s="2"/>
      <c r="CE2" s="2"/>
      <c r="CF2" s="2"/>
      <c r="CG2" s="2"/>
      <c r="CH2" s="2"/>
      <c r="CI2" s="6" t="s">
        <v>1</v>
      </c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ht="18" customHeight="1">
      <c r="A3" s="2"/>
      <c r="B3" s="202"/>
      <c r="C3" s="203"/>
      <c r="D3" s="203"/>
      <c r="E3" s="203"/>
      <c r="F3" s="203"/>
      <c r="G3" s="203"/>
      <c r="H3" s="203"/>
      <c r="I3" s="203"/>
      <c r="J3" s="204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4"/>
      <c r="Y3" s="4"/>
      <c r="Z3" s="4"/>
      <c r="AA3" s="4"/>
      <c r="AB3" s="4"/>
      <c r="AC3" s="4"/>
      <c r="AD3" s="4"/>
      <c r="AE3" s="4"/>
      <c r="AF3" s="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5"/>
      <c r="BS3" s="5"/>
      <c r="BT3" s="5"/>
      <c r="BU3" s="5"/>
      <c r="BV3" s="5"/>
      <c r="BW3" s="5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6" t="s">
        <v>2</v>
      </c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ht="18" customHeight="1">
      <c r="A4" s="2"/>
      <c r="B4" s="193" t="s">
        <v>3</v>
      </c>
      <c r="C4" s="194"/>
      <c r="D4" s="194"/>
      <c r="E4" s="194"/>
      <c r="F4" s="194"/>
      <c r="G4" s="194"/>
      <c r="H4" s="194"/>
      <c r="I4" s="194"/>
      <c r="J4" s="195"/>
      <c r="K4" s="2"/>
      <c r="L4" s="2"/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5"/>
      <c r="BS4" s="5"/>
      <c r="BT4" s="5"/>
      <c r="BU4" s="5"/>
      <c r="BV4" s="5"/>
      <c r="BW4" s="5"/>
      <c r="BX4" s="5"/>
      <c r="BY4" s="2"/>
      <c r="BZ4" s="2"/>
      <c r="CA4" s="2"/>
      <c r="CB4" s="7" t="s">
        <v>4</v>
      </c>
      <c r="CC4" s="7" t="s">
        <v>5</v>
      </c>
      <c r="CD4" s="7" t="s">
        <v>6</v>
      </c>
      <c r="CE4" s="2"/>
      <c r="CF4" s="7" t="s">
        <v>4</v>
      </c>
      <c r="CG4" s="7" t="s">
        <v>5</v>
      </c>
      <c r="CH4" s="7" t="s">
        <v>6</v>
      </c>
      <c r="CI4" s="2"/>
      <c r="CJ4" s="7" t="s">
        <v>4</v>
      </c>
      <c r="CK4" s="7" t="s">
        <v>5</v>
      </c>
      <c r="CL4" s="7" t="s">
        <v>6</v>
      </c>
      <c r="CM4" s="2"/>
      <c r="CN4" s="7" t="s">
        <v>4</v>
      </c>
      <c r="CO4" s="7" t="s">
        <v>5</v>
      </c>
      <c r="CP4" s="7" t="s">
        <v>6</v>
      </c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</row>
    <row r="5" spans="1:122" ht="18" customHeight="1">
      <c r="A5" s="2"/>
      <c r="B5" s="8" t="s">
        <v>7</v>
      </c>
      <c r="C5" s="9" t="s">
        <v>8</v>
      </c>
      <c r="D5" s="9" t="s">
        <v>9</v>
      </c>
      <c r="E5" s="10" t="s">
        <v>10</v>
      </c>
      <c r="F5" s="9" t="s">
        <v>6</v>
      </c>
      <c r="G5" s="9" t="s">
        <v>11</v>
      </c>
      <c r="H5" s="10" t="s">
        <v>10</v>
      </c>
      <c r="I5" s="9" t="s">
        <v>12</v>
      </c>
      <c r="J5" s="11" t="s">
        <v>13</v>
      </c>
      <c r="K5" s="12" t="s">
        <v>14</v>
      </c>
      <c r="L5" s="12" t="s">
        <v>15</v>
      </c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4"/>
      <c r="AE5" s="4"/>
      <c r="AF5" s="4"/>
      <c r="AG5" s="2"/>
      <c r="AH5" s="13" t="s">
        <v>16</v>
      </c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4" t="s">
        <v>17</v>
      </c>
      <c r="AY5" s="14"/>
      <c r="AZ5" s="14"/>
      <c r="BA5" s="14"/>
      <c r="BB5" s="14"/>
      <c r="BC5" s="14"/>
      <c r="BD5" s="14"/>
      <c r="BE5" s="14"/>
      <c r="BF5" s="14"/>
      <c r="BG5" s="14"/>
      <c r="BH5" s="2"/>
      <c r="BI5" s="13" t="s">
        <v>18</v>
      </c>
      <c r="BJ5" s="13"/>
      <c r="BK5" s="13"/>
      <c r="BL5" s="13"/>
      <c r="BM5" s="13"/>
      <c r="BN5" s="13"/>
      <c r="BO5" s="13"/>
      <c r="BP5" s="13"/>
      <c r="BQ5" s="13"/>
      <c r="BR5" s="15" t="s">
        <v>19</v>
      </c>
      <c r="BS5" s="15"/>
      <c r="BT5" s="15"/>
      <c r="BU5" s="15"/>
      <c r="BV5" s="15"/>
      <c r="BW5" s="15"/>
      <c r="BX5" s="15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</row>
    <row r="6" spans="1:122" ht="22.5" customHeight="1">
      <c r="A6" s="2"/>
      <c r="B6" s="16">
        <v>1</v>
      </c>
      <c r="C6" s="17">
        <v>45824</v>
      </c>
      <c r="D6" s="18">
        <v>0.80208333333333337</v>
      </c>
      <c r="E6" s="19" t="str">
        <f>X13</f>
        <v>SL BENFICA</v>
      </c>
      <c r="F6" s="20">
        <v>14</v>
      </c>
      <c r="G6" s="20">
        <v>0</v>
      </c>
      <c r="H6" s="21" t="str">
        <f>Y13</f>
        <v>CASCAIS</v>
      </c>
      <c r="I6" s="22" t="s">
        <v>20</v>
      </c>
      <c r="J6" s="23" t="s">
        <v>21</v>
      </c>
      <c r="K6" s="24" t="str">
        <f t="shared" ref="K6:K13" si="0">IF(F6&lt;&gt;"",IF(F6&gt;G6,E6,IF(G6&gt;F6,H6,"Empate")),"")</f>
        <v>SL BENFICA</v>
      </c>
      <c r="L6" s="24" t="str">
        <f t="shared" ref="L6:L13" si="1">IF(F6&lt;&gt;"",IF(F6&lt;G6,E6,IF(G6&lt;F6,H6,"Empate")),"")</f>
        <v>CASCAIS</v>
      </c>
      <c r="M6" s="2"/>
      <c r="N6" s="25" t="s">
        <v>21</v>
      </c>
      <c r="O6" s="26" t="s">
        <v>22</v>
      </c>
      <c r="P6" s="9" t="s">
        <v>23</v>
      </c>
      <c r="Q6" s="9" t="s">
        <v>24</v>
      </c>
      <c r="R6" s="9" t="s">
        <v>25</v>
      </c>
      <c r="S6" s="9" t="s">
        <v>6</v>
      </c>
      <c r="T6" s="9" t="s">
        <v>11</v>
      </c>
      <c r="U6" s="9" t="s">
        <v>5</v>
      </c>
      <c r="V6" s="11" t="s">
        <v>26</v>
      </c>
      <c r="W6" s="2"/>
      <c r="X6" s="4"/>
      <c r="Y6" s="4"/>
      <c r="Z6" s="4"/>
      <c r="AA6" s="4"/>
      <c r="AB6" s="4"/>
      <c r="AC6" s="4"/>
      <c r="AD6" s="4"/>
      <c r="AE6" s="4"/>
      <c r="AF6" s="4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5"/>
      <c r="BS6" s="5"/>
      <c r="BT6" s="5"/>
      <c r="BU6" s="5"/>
      <c r="BV6" s="5"/>
      <c r="BW6" s="5"/>
      <c r="BX6" s="5"/>
      <c r="BY6" s="2"/>
      <c r="BZ6" s="2"/>
      <c r="CA6" s="2"/>
      <c r="CB6" s="4"/>
      <c r="CC6" s="4"/>
      <c r="CD6" s="4"/>
      <c r="CE6" s="2"/>
      <c r="CF6" s="2"/>
      <c r="CG6" s="2"/>
      <c r="CH6" s="2"/>
      <c r="CI6" s="2" t="s">
        <v>1</v>
      </c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</row>
    <row r="7" spans="1:122" ht="22.5" customHeight="1">
      <c r="A7" s="2"/>
      <c r="B7" s="27">
        <v>2</v>
      </c>
      <c r="C7" s="28">
        <v>45824</v>
      </c>
      <c r="D7" s="29">
        <v>0.80208333333333337</v>
      </c>
      <c r="E7" s="30" t="str">
        <f>Z13</f>
        <v>VILA VERDE</v>
      </c>
      <c r="F7" s="31">
        <v>16</v>
      </c>
      <c r="G7" s="31">
        <v>2</v>
      </c>
      <c r="H7" s="32" t="str">
        <f>AA13</f>
        <v>TRAJOUCE</v>
      </c>
      <c r="I7" s="33" t="s">
        <v>27</v>
      </c>
      <c r="J7" s="34" t="s">
        <v>21</v>
      </c>
      <c r="K7" s="24" t="str">
        <f t="shared" si="0"/>
        <v>VILA VERDE</v>
      </c>
      <c r="L7" s="24" t="str">
        <f t="shared" si="1"/>
        <v>TRAJOUCE</v>
      </c>
      <c r="M7" s="2"/>
      <c r="N7" s="35" t="str">
        <f t="shared" ref="N7:V7" si="2">DD8</f>
        <v>SL BENFICA</v>
      </c>
      <c r="O7" s="36">
        <f t="shared" si="2"/>
        <v>3</v>
      </c>
      <c r="P7" s="37">
        <f t="shared" si="2"/>
        <v>3</v>
      </c>
      <c r="Q7" s="37">
        <f t="shared" si="2"/>
        <v>0</v>
      </c>
      <c r="R7" s="37">
        <f t="shared" si="2"/>
        <v>0</v>
      </c>
      <c r="S7" s="37">
        <f t="shared" si="2"/>
        <v>49</v>
      </c>
      <c r="T7" s="37">
        <f t="shared" si="2"/>
        <v>0</v>
      </c>
      <c r="U7" s="37">
        <f t="shared" si="2"/>
        <v>49</v>
      </c>
      <c r="V7" s="38">
        <f t="shared" si="2"/>
        <v>9</v>
      </c>
      <c r="W7" s="2"/>
      <c r="X7" s="39"/>
      <c r="Y7" s="40" t="s">
        <v>22</v>
      </c>
      <c r="Z7" s="40" t="s">
        <v>23</v>
      </c>
      <c r="AA7" s="40" t="s">
        <v>24</v>
      </c>
      <c r="AB7" s="40" t="s">
        <v>25</v>
      </c>
      <c r="AC7" s="40" t="s">
        <v>6</v>
      </c>
      <c r="AD7" s="40" t="s">
        <v>11</v>
      </c>
      <c r="AE7" s="40" t="s">
        <v>5</v>
      </c>
      <c r="AF7" s="41" t="s">
        <v>26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2"/>
      <c r="BJ7" s="43" t="s">
        <v>22</v>
      </c>
      <c r="BK7" s="43" t="s">
        <v>23</v>
      </c>
      <c r="BL7" s="43" t="s">
        <v>24</v>
      </c>
      <c r="BM7" s="43" t="s">
        <v>25</v>
      </c>
      <c r="BN7" s="43" t="s">
        <v>6</v>
      </c>
      <c r="BO7" s="43" t="s">
        <v>11</v>
      </c>
      <c r="BP7" s="43" t="s">
        <v>5</v>
      </c>
      <c r="BQ7" s="43" t="s">
        <v>26</v>
      </c>
      <c r="BR7" s="5"/>
      <c r="BS7" s="5"/>
      <c r="BT7" s="5"/>
      <c r="BU7" s="5"/>
      <c r="BV7" s="5"/>
      <c r="BW7" s="5"/>
      <c r="BX7" s="5"/>
      <c r="BY7" s="44"/>
      <c r="BZ7" s="44"/>
      <c r="CA7" s="2"/>
      <c r="CB7" s="2"/>
      <c r="CC7" s="2"/>
      <c r="CD7" s="2"/>
      <c r="CE7" s="2"/>
      <c r="CF7" s="2"/>
      <c r="CG7" s="2"/>
      <c r="CH7" s="2"/>
      <c r="CI7" s="2" t="s">
        <v>2</v>
      </c>
      <c r="CJ7" s="2"/>
      <c r="CK7" s="2"/>
      <c r="CL7" s="2"/>
      <c r="CM7" s="2"/>
      <c r="CN7" s="2"/>
      <c r="CO7" s="2"/>
      <c r="CP7" s="2"/>
      <c r="CQ7" s="42"/>
      <c r="CR7" s="43" t="s">
        <v>22</v>
      </c>
      <c r="CS7" s="43" t="s">
        <v>23</v>
      </c>
      <c r="CT7" s="43" t="s">
        <v>24</v>
      </c>
      <c r="CU7" s="43" t="s">
        <v>25</v>
      </c>
      <c r="CV7" s="43" t="s">
        <v>6</v>
      </c>
      <c r="CW7" s="43" t="s">
        <v>11</v>
      </c>
      <c r="CX7" s="43" t="s">
        <v>5</v>
      </c>
      <c r="CY7" s="43" t="s">
        <v>26</v>
      </c>
      <c r="CZ7" s="2"/>
      <c r="DA7" s="2"/>
      <c r="DB7" s="2"/>
      <c r="DC7" s="2"/>
      <c r="DD7" s="2"/>
      <c r="DE7" s="43" t="s">
        <v>22</v>
      </c>
      <c r="DF7" s="43" t="s">
        <v>23</v>
      </c>
      <c r="DG7" s="43" t="s">
        <v>24</v>
      </c>
      <c r="DH7" s="43" t="s">
        <v>25</v>
      </c>
      <c r="DI7" s="43" t="s">
        <v>6</v>
      </c>
      <c r="DJ7" s="43" t="s">
        <v>11</v>
      </c>
      <c r="DK7" s="43" t="s">
        <v>5</v>
      </c>
      <c r="DL7" s="43" t="s">
        <v>26</v>
      </c>
      <c r="DM7" s="2"/>
      <c r="DN7" s="2"/>
      <c r="DO7" s="2"/>
      <c r="DP7" s="2"/>
      <c r="DQ7" s="2"/>
      <c r="DR7" s="2"/>
    </row>
    <row r="8" spans="1:122" ht="22.5" customHeight="1">
      <c r="A8" s="2"/>
      <c r="B8" s="27">
        <v>3</v>
      </c>
      <c r="C8" s="45">
        <v>45824</v>
      </c>
      <c r="D8" s="46">
        <v>0.80208333333333337</v>
      </c>
      <c r="E8" s="47" t="str">
        <f>Z20</f>
        <v>FONTAINHAS</v>
      </c>
      <c r="F8" s="31">
        <v>0</v>
      </c>
      <c r="G8" s="31">
        <v>13</v>
      </c>
      <c r="H8" s="48" t="str">
        <f>AA20</f>
        <v>TIRES</v>
      </c>
      <c r="I8" s="49" t="s">
        <v>28</v>
      </c>
      <c r="J8" s="50" t="s">
        <v>29</v>
      </c>
      <c r="K8" s="24" t="str">
        <f t="shared" si="0"/>
        <v>TIRES</v>
      </c>
      <c r="L8" s="24" t="str">
        <f t="shared" si="1"/>
        <v>FONTAINHAS</v>
      </c>
      <c r="M8" s="2"/>
      <c r="N8" s="51" t="str">
        <f t="shared" ref="N8:V8" si="3">DD9</f>
        <v>VILA VERDE</v>
      </c>
      <c r="O8" s="52">
        <f t="shared" si="3"/>
        <v>3</v>
      </c>
      <c r="P8" s="53">
        <f t="shared" si="3"/>
        <v>2</v>
      </c>
      <c r="Q8" s="53">
        <f t="shared" si="3"/>
        <v>0</v>
      </c>
      <c r="R8" s="53">
        <f t="shared" si="3"/>
        <v>1</v>
      </c>
      <c r="S8" s="53">
        <f t="shared" si="3"/>
        <v>24</v>
      </c>
      <c r="T8" s="53">
        <f t="shared" si="3"/>
        <v>13</v>
      </c>
      <c r="U8" s="53">
        <f t="shared" si="3"/>
        <v>11</v>
      </c>
      <c r="V8" s="54">
        <f t="shared" si="3"/>
        <v>6</v>
      </c>
      <c r="W8" s="2"/>
      <c r="X8" s="55" t="s">
        <v>30</v>
      </c>
      <c r="Y8" s="4">
        <f>DCOUNT($E$5:$F$29,$F$5,$X12:$X13)+DCOUNT($G$5:$H$29,$G$5,$X12:$X13)</f>
        <v>3</v>
      </c>
      <c r="Z8" s="4">
        <f>COUNTIF($K$6:$K$35,X13)</f>
        <v>3</v>
      </c>
      <c r="AA8" s="4">
        <f t="shared" ref="AA8:AA11" si="4">Y8-Z8-AB8</f>
        <v>0</v>
      </c>
      <c r="AB8" s="4">
        <f>COUNTIF($L$6:$L$35,X13)</f>
        <v>0</v>
      </c>
      <c r="AC8" s="4">
        <f>DSUM($E$5:$F$29,$F$5,$X12:$X13)+DSUM($G$5:$H$29,$G$5,$X12:$X13)</f>
        <v>49</v>
      </c>
      <c r="AD8" s="4">
        <f>DSUM($E$5:$G$29,$G$5,$X12:$X13)+DSUM($F$5:$H$29,$F$5,$X12:$X13)</f>
        <v>0</v>
      </c>
      <c r="AE8" s="4">
        <f t="shared" ref="AE8:AE11" si="5">AC8-AD8</f>
        <v>49</v>
      </c>
      <c r="AF8" s="56">
        <f t="shared" ref="AF8:AF11" si="6">Z8*3+AA8*1</f>
        <v>9</v>
      </c>
      <c r="AG8" s="2"/>
      <c r="AH8" s="57" t="str">
        <f t="shared" ref="AH8:AH11" si="7">X8</f>
        <v>SL BENFICA</v>
      </c>
      <c r="AI8" s="58">
        <f t="shared" ref="AI8:AI11" si="8">AF8</f>
        <v>9</v>
      </c>
      <c r="AJ8" s="59" t="str">
        <f>IF(AI8&gt;=AI9,AH8,AH9)</f>
        <v>SL BENFICA</v>
      </c>
      <c r="AK8" s="58">
        <f>VLOOKUP(AJ8,X8:AF11,9,FALSE)</f>
        <v>9</v>
      </c>
      <c r="AL8" s="59" t="str">
        <f>IF(AK8&gt;=AK10,AJ8,AJ10)</f>
        <v>SL BENFICA</v>
      </c>
      <c r="AM8" s="58">
        <f>VLOOKUP(AL8,X8:AF11,9,FALSE)</f>
        <v>9</v>
      </c>
      <c r="AN8" s="59" t="str">
        <f>IF(AM8&gt;=AM11,AL8,AL11)</f>
        <v>SL BENFICA</v>
      </c>
      <c r="AO8" s="58">
        <f>VLOOKUP(AN8,X8:AF11,9,FALSE)</f>
        <v>9</v>
      </c>
      <c r="AP8" s="59"/>
      <c r="AQ8" s="60"/>
      <c r="AR8" s="60"/>
      <c r="AS8" s="60"/>
      <c r="AT8" s="60"/>
      <c r="AU8" s="61"/>
      <c r="AV8" s="62" t="str">
        <f t="shared" ref="AV8:AW8" si="9">AN8</f>
        <v>SL BENFICA</v>
      </c>
      <c r="AW8" s="63">
        <f t="shared" si="9"/>
        <v>9</v>
      </c>
      <c r="AX8" s="58">
        <f>VLOOKUP(AV8,X8:AF11,8,FALSE)</f>
        <v>49</v>
      </c>
      <c r="AY8" s="59" t="str">
        <f>IF(AND(AW8=AW9,AX9&gt;AX8),AV9,AV8)</f>
        <v>SL BENFICA</v>
      </c>
      <c r="AZ8" s="58"/>
      <c r="BA8" s="58"/>
      <c r="BB8" s="60"/>
      <c r="BC8" s="60"/>
      <c r="BD8" s="60"/>
      <c r="BE8" s="60"/>
      <c r="BF8" s="64">
        <f>AW8</f>
        <v>9</v>
      </c>
      <c r="BG8" s="65" t="str">
        <f>AY8</f>
        <v>SL BENFICA</v>
      </c>
      <c r="BH8" s="2"/>
      <c r="BI8" s="44" t="str">
        <f t="shared" ref="BI8:BI11" si="10">BG8</f>
        <v>SL BENFICA</v>
      </c>
      <c r="BJ8" s="66">
        <f>VLOOKUP(BI8,X8:AF11,2,FALSE)</f>
        <v>3</v>
      </c>
      <c r="BK8" s="67">
        <f>VLOOKUP(BI8,X8:AF11,3,FALSE)</f>
        <v>3</v>
      </c>
      <c r="BL8" s="67">
        <f>VLOOKUP(BI8,X8:AF11,4,FALSE)</f>
        <v>0</v>
      </c>
      <c r="BM8" s="67">
        <f>VLOOKUP(BI8,X8:AF11,5,FALSE)</f>
        <v>0</v>
      </c>
      <c r="BN8" s="67">
        <f>VLOOKUP(BI8,X8:AF11,6,FALSE)</f>
        <v>49</v>
      </c>
      <c r="BO8" s="67">
        <f>VLOOKUP(BI8,X8:AF11,7,FALSE)</f>
        <v>0</v>
      </c>
      <c r="BP8" s="67">
        <f>VLOOKUP(BI8,X8:AF11,8,FALSE)</f>
        <v>49</v>
      </c>
      <c r="BQ8" s="67">
        <f>VLOOKUP(BI8,X8:AF11,9,FALSE)</f>
        <v>9</v>
      </c>
      <c r="BR8" s="2" t="str">
        <f t="shared" ref="BR8:BR11" si="11">BI8</f>
        <v>SL BENFICA</v>
      </c>
      <c r="BS8" s="2">
        <f>VLOOKUP(BR8,BI8:BQ11,9,FALSE)</f>
        <v>9</v>
      </c>
      <c r="BT8" s="2">
        <f>VLOOKUP(BR8,BI8:BQ11,8,FALSE)</f>
        <v>49</v>
      </c>
      <c r="BU8" s="68" t="str">
        <f>IF(AND(BS8=BS9,BT9&gt;BT8),BR9,BR8)</f>
        <v>SL BENFICA</v>
      </c>
      <c r="BV8" s="69">
        <f>VLOOKUP(BU8,BI8:BQ11,9,FALSE)</f>
        <v>9</v>
      </c>
      <c r="BW8" s="69">
        <f>VLOOKUP(BU8,BI8:BQ11,8,FALSE)</f>
        <v>49</v>
      </c>
      <c r="BX8" s="68" t="str">
        <f t="shared" ref="BX8:BX9" si="12">IF(AND(BV8=BV10,BW10&gt;BW8),BU10,BU8)</f>
        <v>SL BENFICA</v>
      </c>
      <c r="BY8" s="2">
        <f>VLOOKUP(BX8,BI8:BQ11,9,FALSE)</f>
        <v>9</v>
      </c>
      <c r="BZ8" s="5">
        <f>VLOOKUP(BX8,BI8:BQ11,8,FALSE)</f>
        <v>49</v>
      </c>
      <c r="CA8" s="70" t="str">
        <f>IF(AND(BY8=BY11,BZ11&gt;BZ8),BX11,BX8)</f>
        <v>SL BENFICA</v>
      </c>
      <c r="CB8" s="2">
        <f>VLOOKUP(CA8,BI8:BQ11,9,FALSE)</f>
        <v>9</v>
      </c>
      <c r="CC8" s="2">
        <f>VLOOKUP(CA8,BI8:BQ11,8,FALSE)</f>
        <v>49</v>
      </c>
      <c r="CD8" s="5">
        <f>VLOOKUP(CA8,BI8:BQ11,6,FALSE)</f>
        <v>49</v>
      </c>
      <c r="CE8" s="68" t="str">
        <f>IF(AND(CB8=CB9,CC8=CC9,CD9&gt;CD8),CA9,CA8)</f>
        <v>SL BENFICA</v>
      </c>
      <c r="CF8" s="2">
        <f>VLOOKUP(CE8,BI8:BQ11,9,FALSE)</f>
        <v>9</v>
      </c>
      <c r="CG8" s="2">
        <f>VLOOKUP(CE8,BI8:BQ11,8,FALSE)</f>
        <v>49</v>
      </c>
      <c r="CH8" s="2">
        <f>VLOOKUP(CE8,BI8:BQ11,6,FALSE)</f>
        <v>49</v>
      </c>
      <c r="CI8" s="68" t="str">
        <f t="shared" ref="CI8:CI9" si="13">IF(AND(CF8=CF10,CG8=CG10,CH10&gt;CH8),CE10,CE8)</f>
        <v>SL BENFICA</v>
      </c>
      <c r="CJ8" s="2">
        <f>VLOOKUP(CI8,BI8:BQ11,9,FALSE)</f>
        <v>9</v>
      </c>
      <c r="CK8" s="2">
        <f>VLOOKUP(CI8,BI8:BQ11,8,FALSE)</f>
        <v>49</v>
      </c>
      <c r="CL8" s="2">
        <f>VLOOKUP(CI8,BI8:BQ11,6,FALSE)</f>
        <v>49</v>
      </c>
      <c r="CM8" s="68" t="str">
        <f>IF(AND(CJ8=CJ11,CK8=CK11,CL11&gt;CL8),CI11,CI8)</f>
        <v>SL BENFICA</v>
      </c>
      <c r="CN8" s="2">
        <f>VLOOKUP(CM8,BI8:BQ11,9,FALSE)</f>
        <v>9</v>
      </c>
      <c r="CO8" s="2">
        <f>VLOOKUP(CM8,BI8:BQ11,8,FALSE)</f>
        <v>49</v>
      </c>
      <c r="CP8" s="2">
        <f>VLOOKUP(CM8,BI8:BQ11,6,FALSE)</f>
        <v>49</v>
      </c>
      <c r="CQ8" s="44" t="str">
        <f t="shared" ref="CQ8:CQ11" si="14">CM8</f>
        <v>SL BENFICA</v>
      </c>
      <c r="CR8" s="66">
        <f t="shared" ref="CR8:CR11" si="15">VLOOKUP(CQ8,$X$8:$AF$11,2,FALSE)</f>
        <v>3</v>
      </c>
      <c r="CS8" s="67">
        <f t="shared" ref="CS8:CS11" si="16">VLOOKUP(CQ8,$X$8:$AF$11,3,FALSE)</f>
        <v>3</v>
      </c>
      <c r="CT8" s="67">
        <f t="shared" ref="CT8:CT11" si="17">VLOOKUP(CQ8,$X$8:$AF$11,4,FALSE)</f>
        <v>0</v>
      </c>
      <c r="CU8" s="67">
        <f t="shared" ref="CU8:CU11" si="18">VLOOKUP(CQ8,$X$8:$AF$11,5,FALSE)</f>
        <v>0</v>
      </c>
      <c r="CV8" s="67">
        <f t="shared" ref="CV8:CV11" si="19">VLOOKUP(CQ8,$X$8:$AF$11,6,FALSE)</f>
        <v>49</v>
      </c>
      <c r="CW8" s="67">
        <f t="shared" ref="CW8:CW11" si="20">VLOOKUP(CQ8,$X$8:$AF$11,7,FALSE)</f>
        <v>0</v>
      </c>
      <c r="CX8" s="67">
        <f t="shared" ref="CX8:CX11" si="21">VLOOKUP(CQ8,$X$8:$AF$11,8,FALSE)</f>
        <v>49</v>
      </c>
      <c r="CY8" s="67">
        <f t="shared" ref="CY8:CY11" si="22">VLOOKUP(CQ8,$X$8:$AF$11,9,FALSE)</f>
        <v>9</v>
      </c>
      <c r="CZ8" s="2"/>
      <c r="DA8" s="2" t="str">
        <f>IF(ISNA(VLOOKUP(CQ8,K$6:L$25,1,FALSE))=TRUE,CM11,VLOOKUP(CQ8,K$6:L$25,1,FALSE))</f>
        <v>SL BENFICA</v>
      </c>
      <c r="DB8" s="2" t="str">
        <f>IF(ISNA(VLOOKUP(CQ8,K$6:L$25,2,FALSE))=TRUE,CM11,VLOOKUP(CQ8,K$6:L$25,2,FALSE))</f>
        <v>CASCAIS</v>
      </c>
      <c r="DC8" s="2"/>
      <c r="DD8" s="2" t="str">
        <f>IF(AND(CR9=CR8,CY9=CY8,DA9=CM9,DB9=CM8),DA9,CM8)</f>
        <v>SL BENFICA</v>
      </c>
      <c r="DE8" s="66">
        <f t="shared" ref="DE8:DE11" si="23">VLOOKUP(DD8,$X$8:$AF$11,2,FALSE)</f>
        <v>3</v>
      </c>
      <c r="DF8" s="67">
        <f t="shared" ref="DF8:DF11" si="24">VLOOKUP(DD8,$X$8:$AF$11,3,FALSE)</f>
        <v>3</v>
      </c>
      <c r="DG8" s="67">
        <f t="shared" ref="DG8:DG11" si="25">VLOOKUP(DD8,$X$8:$AF$11,4,FALSE)</f>
        <v>0</v>
      </c>
      <c r="DH8" s="67">
        <f t="shared" ref="DH8:DH11" si="26">VLOOKUP(DD8,$X$8:$AF$11,5,FALSE)</f>
        <v>0</v>
      </c>
      <c r="DI8" s="67">
        <f t="shared" ref="DI8:DI11" si="27">VLOOKUP(DD8,$X$8:$AF$11,6,FALSE)</f>
        <v>49</v>
      </c>
      <c r="DJ8" s="67">
        <f t="shared" ref="DJ8:DJ11" si="28">VLOOKUP(DD8,$X$8:$AF$11,7,FALSE)</f>
        <v>0</v>
      </c>
      <c r="DK8" s="67">
        <f t="shared" ref="DK8:DK11" si="29">VLOOKUP(DD8,$X$8:$AF$11,8,FALSE)</f>
        <v>49</v>
      </c>
      <c r="DL8" s="67">
        <f t="shared" ref="DL8:DL11" si="30">VLOOKUP(DD8,$X$8:$AF$11,9,FALSE)</f>
        <v>9</v>
      </c>
      <c r="DM8" s="2"/>
      <c r="DN8" s="2"/>
      <c r="DO8" s="2"/>
      <c r="DP8" s="2"/>
      <c r="DQ8" s="2"/>
      <c r="DR8" s="2"/>
    </row>
    <row r="9" spans="1:122" ht="22.5" customHeight="1">
      <c r="A9" s="2"/>
      <c r="B9" s="27">
        <v>4</v>
      </c>
      <c r="C9" s="45">
        <v>45824</v>
      </c>
      <c r="D9" s="46">
        <v>0.80208333333333337</v>
      </c>
      <c r="E9" s="47" t="str">
        <f>X20</f>
        <v>BENFICA EF</v>
      </c>
      <c r="F9" s="31">
        <v>8</v>
      </c>
      <c r="G9" s="31">
        <v>0</v>
      </c>
      <c r="H9" s="48" t="str">
        <f>Y20</f>
        <v>TORRE</v>
      </c>
      <c r="I9" s="49" t="s">
        <v>31</v>
      </c>
      <c r="J9" s="50" t="s">
        <v>29</v>
      </c>
      <c r="K9" s="24" t="str">
        <f t="shared" si="0"/>
        <v>BENFICA EF</v>
      </c>
      <c r="L9" s="24" t="str">
        <f t="shared" si="1"/>
        <v>TORRE</v>
      </c>
      <c r="M9" s="2"/>
      <c r="N9" s="51" t="str">
        <f t="shared" ref="N9:V9" si="31">DD10</f>
        <v>CASCAIS</v>
      </c>
      <c r="O9" s="52">
        <f t="shared" si="31"/>
        <v>3</v>
      </c>
      <c r="P9" s="53">
        <f t="shared" si="31"/>
        <v>1</v>
      </c>
      <c r="Q9" s="53">
        <f t="shared" si="31"/>
        <v>0</v>
      </c>
      <c r="R9" s="53">
        <f t="shared" si="31"/>
        <v>2</v>
      </c>
      <c r="S9" s="53">
        <f t="shared" si="31"/>
        <v>3</v>
      </c>
      <c r="T9" s="53">
        <f t="shared" si="31"/>
        <v>22</v>
      </c>
      <c r="U9" s="53">
        <f t="shared" si="31"/>
        <v>-19</v>
      </c>
      <c r="V9" s="54">
        <f t="shared" si="31"/>
        <v>3</v>
      </c>
      <c r="W9" s="2"/>
      <c r="X9" s="55" t="s">
        <v>32</v>
      </c>
      <c r="Y9" s="4">
        <f>DCOUNT($E$5:$F$29,$F$5,$Y12:$Y13)+DCOUNT($G$5:$H$29,$G$5,$Y12:$Y13)</f>
        <v>3</v>
      </c>
      <c r="Z9" s="4">
        <f>COUNTIF($K$6:$K$35,Y13)</f>
        <v>1</v>
      </c>
      <c r="AA9" s="4">
        <f t="shared" si="4"/>
        <v>0</v>
      </c>
      <c r="AB9" s="4">
        <f>COUNTIF($L$6:$L$35,Y13)</f>
        <v>2</v>
      </c>
      <c r="AC9" s="4">
        <f>DSUM($E$5:$F$29,$F$5,$Y12:$Y13)+DSUM($G$5:$H$29,$G$5,$Y12:$Y13)</f>
        <v>3</v>
      </c>
      <c r="AD9" s="4">
        <f>DSUM($E$5:$G$29,$G$5,$Y12:$Y13)+DSUM($F$5:$H$29,$F$5,$Y12:$Y13)</f>
        <v>22</v>
      </c>
      <c r="AE9" s="4">
        <f t="shared" si="5"/>
        <v>-19</v>
      </c>
      <c r="AF9" s="56">
        <f t="shared" si="6"/>
        <v>3</v>
      </c>
      <c r="AG9" s="2"/>
      <c r="AH9" s="71" t="str">
        <f t="shared" si="7"/>
        <v>CASCAIS</v>
      </c>
      <c r="AI9" s="72">
        <f t="shared" si="8"/>
        <v>3</v>
      </c>
      <c r="AJ9" s="70" t="str">
        <f>IF(AI9&lt;=AI8,AH9,AH8)</f>
        <v>CASCAIS</v>
      </c>
      <c r="AK9" s="72">
        <f>VLOOKUP(AJ9,X8:AF11,9,FALSE)</f>
        <v>3</v>
      </c>
      <c r="AL9" s="42" t="str">
        <f>AJ9</f>
        <v>CASCAIS</v>
      </c>
      <c r="AM9" s="72">
        <f>VLOOKUP(AL9,X8:AF11,9,FALSE)</f>
        <v>3</v>
      </c>
      <c r="AN9" s="42" t="str">
        <f t="shared" ref="AN9:AN10" si="32">AL9</f>
        <v>CASCAIS</v>
      </c>
      <c r="AO9" s="72">
        <f>VLOOKUP(AN9,X8:AF11,9,FALSE)</f>
        <v>3</v>
      </c>
      <c r="AP9" s="70" t="str">
        <f>IF(AO9&gt;=AO10,AN9,AN10)</f>
        <v>VILA VERDE</v>
      </c>
      <c r="AQ9" s="72">
        <f>VLOOKUP(AP9,X8:AF11,9,FALSE)</f>
        <v>6</v>
      </c>
      <c r="AR9" s="70" t="str">
        <f>IF(AQ9&gt;=AQ11,AP9,AP11)</f>
        <v>VILA VERDE</v>
      </c>
      <c r="AS9" s="72">
        <f>VLOOKUP(AR9,X8:AF11,9,FALSE)</f>
        <v>6</v>
      </c>
      <c r="AT9" s="2"/>
      <c r="AU9" s="73"/>
      <c r="AV9" s="74" t="str">
        <f t="shared" ref="AV9:AW9" si="33">AR9</f>
        <v>VILA VERDE</v>
      </c>
      <c r="AW9" s="75">
        <f t="shared" si="33"/>
        <v>6</v>
      </c>
      <c r="AX9" s="72">
        <f>VLOOKUP(AV9,X8:AF11,8,FALSE)</f>
        <v>11</v>
      </c>
      <c r="AY9" s="70" t="str">
        <f>IF(AND(AW8=AW9,AX9&gt;AX8),AV8,AV9)</f>
        <v>VILA VERDE</v>
      </c>
      <c r="AZ9" s="72">
        <f>VLOOKUP(AY9,X8:AF11,9,FALSE)</f>
        <v>6</v>
      </c>
      <c r="BA9" s="72">
        <f>VLOOKUP(AY9,X8:AF11,8,FALSE)</f>
        <v>11</v>
      </c>
      <c r="BB9" s="70" t="str">
        <f>IF(AND(AZ9=AZ10,BA10&gt;BA9),AY10,AY9)</f>
        <v>VILA VERDE</v>
      </c>
      <c r="BC9" s="72"/>
      <c r="BD9" s="72"/>
      <c r="BE9" s="2"/>
      <c r="BF9" s="76">
        <f>AZ9</f>
        <v>6</v>
      </c>
      <c r="BG9" s="77" t="str">
        <f>BB9</f>
        <v>VILA VERDE</v>
      </c>
      <c r="BH9" s="2"/>
      <c r="BI9" s="44" t="str">
        <f t="shared" si="10"/>
        <v>VILA VERDE</v>
      </c>
      <c r="BJ9" s="66">
        <f>VLOOKUP(BI9,X8:AF11,2,FALSE)</f>
        <v>3</v>
      </c>
      <c r="BK9" s="67">
        <f>VLOOKUP(BI9,X8:AF11,3,FALSE)</f>
        <v>2</v>
      </c>
      <c r="BL9" s="67">
        <f>VLOOKUP(BI9,X8:AF11,4,FALSE)</f>
        <v>0</v>
      </c>
      <c r="BM9" s="67">
        <f>VLOOKUP(BI9,X8:AF11,5,FALSE)</f>
        <v>1</v>
      </c>
      <c r="BN9" s="67">
        <f>VLOOKUP(BI9,X8:AF11,6,FALSE)</f>
        <v>24</v>
      </c>
      <c r="BO9" s="67">
        <f>VLOOKUP(BI9,X8:AF11,7,FALSE)</f>
        <v>13</v>
      </c>
      <c r="BP9" s="67">
        <f>VLOOKUP(BI9,X8:AF11,8,FALSE)</f>
        <v>11</v>
      </c>
      <c r="BQ9" s="67">
        <f>VLOOKUP(BI9,X8:AF11,9,FALSE)</f>
        <v>6</v>
      </c>
      <c r="BR9" s="2" t="str">
        <f t="shared" si="11"/>
        <v>VILA VERDE</v>
      </c>
      <c r="BS9" s="2">
        <f>VLOOKUP(BR9,BI8:BQ11,9,FALSE)</f>
        <v>6</v>
      </c>
      <c r="BT9" s="2">
        <f>VLOOKUP(BR9,BI8:BQ11,8,FALSE)</f>
        <v>11</v>
      </c>
      <c r="BU9" s="68" t="str">
        <f>IF(AND(BS8=BS9,BT9&gt;BT8),BR8,BR9)</f>
        <v>VILA VERDE</v>
      </c>
      <c r="BV9" s="69">
        <f>VLOOKUP(BU9,BI8:BQ11,9,FALSE)</f>
        <v>6</v>
      </c>
      <c r="BW9" s="69">
        <f>VLOOKUP(BU9,BI8:BQ11,8,FALSE)</f>
        <v>11</v>
      </c>
      <c r="BX9" s="69" t="str">
        <f t="shared" si="12"/>
        <v>VILA VERDE</v>
      </c>
      <c r="BY9" s="2">
        <f>VLOOKUP(BX9,BI8:BQ11,9,FALSE)</f>
        <v>6</v>
      </c>
      <c r="BZ9" s="5">
        <f>VLOOKUP(BX9,BI8:BQ11,8,FALSE)</f>
        <v>11</v>
      </c>
      <c r="CA9" s="2" t="str">
        <f>IF(AND(BY9=BY10,BZ10&gt;BZ9),BX10,BX9)</f>
        <v>VILA VERDE</v>
      </c>
      <c r="CB9" s="2">
        <f>VLOOKUP(CA9,BI8:BQ11,9,FALSE)</f>
        <v>6</v>
      </c>
      <c r="CC9" s="2">
        <f>VLOOKUP(CA9,BI8:BQ11,8,FALSE)</f>
        <v>11</v>
      </c>
      <c r="CD9" s="5">
        <f>VLOOKUP(CA9,BI8:BQ11,6,FALSE)</f>
        <v>24</v>
      </c>
      <c r="CE9" s="68" t="str">
        <f>IF(AND(CB8=CB9,CC8=CC9,CD9&gt;CD8),CA8,CA9)</f>
        <v>VILA VERDE</v>
      </c>
      <c r="CF9" s="2">
        <f>VLOOKUP(CE9,BI8:BQ11,9,FALSE)</f>
        <v>6</v>
      </c>
      <c r="CG9" s="2">
        <f>VLOOKUP(CE9,BI8:BQ11,8,FALSE)</f>
        <v>11</v>
      </c>
      <c r="CH9" s="2">
        <f>VLOOKUP(CE9,BI8:BQ11,6,FALSE)</f>
        <v>24</v>
      </c>
      <c r="CI9" s="69" t="str">
        <f t="shared" si="13"/>
        <v>VILA VERDE</v>
      </c>
      <c r="CJ9" s="2">
        <f>VLOOKUP(CI9,BI8:BQ11,9,FALSE)</f>
        <v>6</v>
      </c>
      <c r="CK9" s="2">
        <f>VLOOKUP(CI9,BI8:BQ11,8,FALSE)</f>
        <v>11</v>
      </c>
      <c r="CL9" s="2">
        <f>VLOOKUP(CI9,BI8:BQ11,6,FALSE)</f>
        <v>24</v>
      </c>
      <c r="CM9" s="69" t="str">
        <f>IF(AND(CJ9=CJ10,CK9=CK10,CL10&gt;CL9),CI10,CI9)</f>
        <v>VILA VERDE</v>
      </c>
      <c r="CN9" s="2">
        <f>VLOOKUP(CM9,BI8:BQ11,9,FALSE)</f>
        <v>6</v>
      </c>
      <c r="CO9" s="2">
        <f>VLOOKUP(CM9,BI8:BQ11,8,FALSE)</f>
        <v>11</v>
      </c>
      <c r="CP9" s="2">
        <f>VLOOKUP(CM9,BI8:BQ11,6,FALSE)</f>
        <v>24</v>
      </c>
      <c r="CQ9" s="44" t="str">
        <f t="shared" si="14"/>
        <v>VILA VERDE</v>
      </c>
      <c r="CR9" s="66">
        <f t="shared" si="15"/>
        <v>3</v>
      </c>
      <c r="CS9" s="67">
        <f t="shared" si="16"/>
        <v>2</v>
      </c>
      <c r="CT9" s="67">
        <f t="shared" si="17"/>
        <v>0</v>
      </c>
      <c r="CU9" s="67">
        <f t="shared" si="18"/>
        <v>1</v>
      </c>
      <c r="CV9" s="67">
        <f t="shared" si="19"/>
        <v>24</v>
      </c>
      <c r="CW9" s="67">
        <f t="shared" si="20"/>
        <v>13</v>
      </c>
      <c r="CX9" s="67">
        <f t="shared" si="21"/>
        <v>11</v>
      </c>
      <c r="CY9" s="67">
        <f t="shared" si="22"/>
        <v>6</v>
      </c>
      <c r="CZ9" s="2"/>
      <c r="DA9" s="2" t="str">
        <f>IF(ISNA(VLOOKUP(CQ9,K$6:L$25,1,FALSE))=TRUE,CM11,VLOOKUP(CQ9,K$6:L$25,1,FALSE))</f>
        <v>VILA VERDE</v>
      </c>
      <c r="DB9" s="2" t="str">
        <f>IF(ISNA(VLOOKUP(CQ9,K$6:L$25,2,FALSE))=TRUE,CM11,VLOOKUP(CQ9,K$6:L$25,2,FALSE))</f>
        <v>TRAJOUCE</v>
      </c>
      <c r="DC9" s="2"/>
      <c r="DD9" s="2" t="str">
        <f t="shared" ref="DD9:DD11" si="34">IF(DD8=CM9,CM8,IF(AND(CR10=CR9,CY10=CY9,DA10=CM10,DB10=CM9),DA10,CM9))</f>
        <v>VILA VERDE</v>
      </c>
      <c r="DE9" s="66">
        <f t="shared" si="23"/>
        <v>3</v>
      </c>
      <c r="DF9" s="67">
        <f t="shared" si="24"/>
        <v>2</v>
      </c>
      <c r="DG9" s="67">
        <f t="shared" si="25"/>
        <v>0</v>
      </c>
      <c r="DH9" s="67">
        <f t="shared" si="26"/>
        <v>1</v>
      </c>
      <c r="DI9" s="67">
        <f t="shared" si="27"/>
        <v>24</v>
      </c>
      <c r="DJ9" s="67">
        <f t="shared" si="28"/>
        <v>13</v>
      </c>
      <c r="DK9" s="67">
        <f t="shared" si="29"/>
        <v>11</v>
      </c>
      <c r="DL9" s="67">
        <f t="shared" si="30"/>
        <v>6</v>
      </c>
      <c r="DM9" s="2"/>
      <c r="DN9" s="2"/>
      <c r="DO9" s="2"/>
      <c r="DP9" s="2"/>
      <c r="DQ9" s="2"/>
      <c r="DR9" s="2"/>
    </row>
    <row r="10" spans="1:122" ht="22.5" customHeight="1">
      <c r="A10" s="2"/>
      <c r="B10" s="27">
        <v>5</v>
      </c>
      <c r="C10" s="78">
        <v>45824</v>
      </c>
      <c r="D10" s="79">
        <v>0.80208333333333337</v>
      </c>
      <c r="E10" s="80" t="str">
        <f>X27</f>
        <v>ESTORIL PRAIA</v>
      </c>
      <c r="F10" s="31">
        <v>3</v>
      </c>
      <c r="G10" s="31">
        <v>6</v>
      </c>
      <c r="H10" s="81" t="str">
        <f>Y27</f>
        <v>ALCOITÃO</v>
      </c>
      <c r="I10" s="82" t="s">
        <v>33</v>
      </c>
      <c r="J10" s="83" t="s">
        <v>34</v>
      </c>
      <c r="K10" s="24" t="str">
        <f t="shared" si="0"/>
        <v>ALCOITÃO</v>
      </c>
      <c r="L10" s="24" t="str">
        <f t="shared" si="1"/>
        <v>ESTORIL PRAIA</v>
      </c>
      <c r="M10" s="2"/>
      <c r="N10" s="84" t="str">
        <f t="shared" ref="N10:V10" si="35">DD11</f>
        <v>TRAJOUCE</v>
      </c>
      <c r="O10" s="85">
        <f t="shared" si="35"/>
        <v>3</v>
      </c>
      <c r="P10" s="86">
        <f t="shared" si="35"/>
        <v>0</v>
      </c>
      <c r="Q10" s="86">
        <f t="shared" si="35"/>
        <v>0</v>
      </c>
      <c r="R10" s="86">
        <f t="shared" si="35"/>
        <v>3</v>
      </c>
      <c r="S10" s="86">
        <f t="shared" si="35"/>
        <v>2</v>
      </c>
      <c r="T10" s="86">
        <f t="shared" si="35"/>
        <v>43</v>
      </c>
      <c r="U10" s="86">
        <f t="shared" si="35"/>
        <v>-41</v>
      </c>
      <c r="V10" s="87">
        <f t="shared" si="35"/>
        <v>0</v>
      </c>
      <c r="W10" s="2"/>
      <c r="X10" s="55" t="s">
        <v>35</v>
      </c>
      <c r="Y10" s="4">
        <f>DCOUNT($E$5:$F$29,$F$5,$Z12:$Z13)+DCOUNT($G$5:$H$29,$G$5,$Z12:$Z13)</f>
        <v>3</v>
      </c>
      <c r="Z10" s="4">
        <f>COUNTIF($K$6:$K$35,Z13)</f>
        <v>2</v>
      </c>
      <c r="AA10" s="4">
        <f t="shared" si="4"/>
        <v>0</v>
      </c>
      <c r="AB10" s="4">
        <f>COUNTIF($L$6:$L$35,Z13)</f>
        <v>1</v>
      </c>
      <c r="AC10" s="4">
        <f>DSUM($E$5:$F$29,$F$5,$Z12:$Z13)+DSUM($G$5:$H$29,$G$5,$Z12:$Z13)</f>
        <v>24</v>
      </c>
      <c r="AD10" s="4">
        <f>DSUM($E$5:$G$29,$G$5,$Z12:$Z13)+DSUM($F$5:$H$29,$F$5,$Z12:$Z13)</f>
        <v>13</v>
      </c>
      <c r="AE10" s="4">
        <f t="shared" si="5"/>
        <v>11</v>
      </c>
      <c r="AF10" s="56">
        <f t="shared" si="6"/>
        <v>6</v>
      </c>
      <c r="AG10" s="2"/>
      <c r="AH10" s="71" t="str">
        <f t="shared" si="7"/>
        <v>VILA VERDE</v>
      </c>
      <c r="AI10" s="72">
        <f t="shared" si="8"/>
        <v>6</v>
      </c>
      <c r="AJ10" s="42" t="str">
        <f t="shared" ref="AJ10:AJ11" si="36">AH10</f>
        <v>VILA VERDE</v>
      </c>
      <c r="AK10" s="72">
        <f>VLOOKUP(AJ10,X8:AF11,9,FALSE)</f>
        <v>6</v>
      </c>
      <c r="AL10" s="70" t="str">
        <f>IF(AK10&lt;=AK8,AJ10,AJ8)</f>
        <v>VILA VERDE</v>
      </c>
      <c r="AM10" s="72">
        <f>VLOOKUP(AL10,X8:AF11,9,FALSE)</f>
        <v>6</v>
      </c>
      <c r="AN10" s="42" t="str">
        <f t="shared" si="32"/>
        <v>VILA VERDE</v>
      </c>
      <c r="AO10" s="72">
        <f>VLOOKUP(AN10,X8:AF11,9,FALSE)</f>
        <v>6</v>
      </c>
      <c r="AP10" s="70" t="str">
        <f>IF(AO10&lt;=AO9,AN10,AN9)</f>
        <v>CASCAIS</v>
      </c>
      <c r="AQ10" s="72">
        <f>VLOOKUP(AP10,X8:AF11,9,FALSE)</f>
        <v>3</v>
      </c>
      <c r="AR10" s="42" t="str">
        <f>AP10</f>
        <v>CASCAIS</v>
      </c>
      <c r="AS10" s="72">
        <f>VLOOKUP(AR10,X8:AF11,9,FALSE)</f>
        <v>3</v>
      </c>
      <c r="AT10" s="70" t="str">
        <f>IF(AS10&gt;=AS11,AR10,AR11)</f>
        <v>CASCAIS</v>
      </c>
      <c r="AU10" s="88">
        <f>VLOOKUP(AT10,X8:AF11,9,FALSE)</f>
        <v>3</v>
      </c>
      <c r="AV10" s="74" t="str">
        <f t="shared" ref="AV10:AW10" si="37">AT10</f>
        <v>CASCAIS</v>
      </c>
      <c r="AW10" s="75">
        <f t="shared" si="37"/>
        <v>3</v>
      </c>
      <c r="AX10" s="72">
        <f>VLOOKUP(AV10,X8:AF11,8,FALSE)</f>
        <v>-19</v>
      </c>
      <c r="AY10" s="42" t="str">
        <f t="shared" ref="AY10:AY11" si="38">AV10</f>
        <v>CASCAIS</v>
      </c>
      <c r="AZ10" s="72">
        <f>VLOOKUP(AY10,X8:AF11,9,FALSE)</f>
        <v>3</v>
      </c>
      <c r="BA10" s="72">
        <f>VLOOKUP(AY10,X8:AF11,8,FALSE)</f>
        <v>-19</v>
      </c>
      <c r="BB10" s="70" t="str">
        <f>IF(AND(AZ9=AZ10,BA10&gt;BA9),AY9,AY10)</f>
        <v>CASCAIS</v>
      </c>
      <c r="BC10" s="72">
        <f>VLOOKUP(BB10,X8:AF11,9,FALSE)</f>
        <v>3</v>
      </c>
      <c r="BD10" s="72">
        <f>VLOOKUP(BB10,X8:AF11,8,FALSE)</f>
        <v>-19</v>
      </c>
      <c r="BE10" s="70" t="str">
        <f>IF(AND(BC10=BC11,BD11&gt;BD10),BB11,BB10)</f>
        <v>CASCAIS</v>
      </c>
      <c r="BF10" s="76">
        <f>BC10</f>
        <v>3</v>
      </c>
      <c r="BG10" s="77" t="str">
        <f t="shared" ref="BG10:BG11" si="39">BE10</f>
        <v>CASCAIS</v>
      </c>
      <c r="BH10" s="2"/>
      <c r="BI10" s="44" t="str">
        <f t="shared" si="10"/>
        <v>CASCAIS</v>
      </c>
      <c r="BJ10" s="66">
        <f>VLOOKUP(BI10,X8:AF11,2,FALSE)</f>
        <v>3</v>
      </c>
      <c r="BK10" s="67">
        <f>VLOOKUP(BI10,X8:AF11,3,FALSE)</f>
        <v>1</v>
      </c>
      <c r="BL10" s="67">
        <f>VLOOKUP(BI10,X8:AF11,4,FALSE)</f>
        <v>0</v>
      </c>
      <c r="BM10" s="67">
        <f>VLOOKUP(BI10,X8:AF11,5,FALSE)</f>
        <v>2</v>
      </c>
      <c r="BN10" s="67">
        <f>VLOOKUP(BI10,X8:AF11,6,FALSE)</f>
        <v>3</v>
      </c>
      <c r="BO10" s="67">
        <f>VLOOKUP(BI10,X8:AF11,7,FALSE)</f>
        <v>22</v>
      </c>
      <c r="BP10" s="67">
        <f>VLOOKUP(BI10,X8:AF11,8,FALSE)</f>
        <v>-19</v>
      </c>
      <c r="BQ10" s="67">
        <f>VLOOKUP(BI10,X8:AF11,9,FALSE)</f>
        <v>3</v>
      </c>
      <c r="BR10" s="2" t="str">
        <f t="shared" si="11"/>
        <v>CASCAIS</v>
      </c>
      <c r="BS10" s="2">
        <f>VLOOKUP(BR10,BI8:BQ11,9,FALSE)</f>
        <v>3</v>
      </c>
      <c r="BT10" s="2">
        <f>VLOOKUP(BR10,BI8:BQ11,8,FALSE)</f>
        <v>-19</v>
      </c>
      <c r="BU10" s="69" t="str">
        <f>IF(AND(BS10=BS11,BT11&gt;BT10),BR11,BR10)</f>
        <v>CASCAIS</v>
      </c>
      <c r="BV10" s="69">
        <f>VLOOKUP(BU10,BI8:BQ11,9,FALSE)</f>
        <v>3</v>
      </c>
      <c r="BW10" s="69">
        <f>VLOOKUP(BU10,BI8:BQ11,8,FALSE)</f>
        <v>-19</v>
      </c>
      <c r="BX10" s="68" t="str">
        <f t="shared" ref="BX10:BX11" si="40">IF(AND(BV8=BV10,BW10&gt;BW8),BU8,BU10)</f>
        <v>CASCAIS</v>
      </c>
      <c r="BY10" s="2">
        <f>VLOOKUP(BX10,BI8:BQ11,9,FALSE)</f>
        <v>3</v>
      </c>
      <c r="BZ10" s="5">
        <f>VLOOKUP(BX10,BI8:BQ11,8,FALSE)</f>
        <v>-19</v>
      </c>
      <c r="CA10" s="2" t="str">
        <f>IF(AND(BY9=BY10,BZ10&gt;BZ9),BX9,BX10)</f>
        <v>CASCAIS</v>
      </c>
      <c r="CB10" s="2">
        <f>VLOOKUP(CA10,BI8:BQ11,9,FALSE)</f>
        <v>3</v>
      </c>
      <c r="CC10" s="2">
        <f>VLOOKUP(CA10,BI8:BQ11,8,FALSE)</f>
        <v>-19</v>
      </c>
      <c r="CD10" s="5">
        <f>VLOOKUP(CA10,BI8:BQ11,6,FALSE)</f>
        <v>3</v>
      </c>
      <c r="CE10" s="69" t="str">
        <f>IF(AND(CB10=CB11,CC10=CC11,CD11&gt;CD10),CA11,CA10)</f>
        <v>CASCAIS</v>
      </c>
      <c r="CF10" s="2">
        <f>VLOOKUP(CE10,BI8:BQ11,9,FALSE)</f>
        <v>3</v>
      </c>
      <c r="CG10" s="2">
        <f>VLOOKUP(CE10,BI8:BQ11,8,FALSE)</f>
        <v>-19</v>
      </c>
      <c r="CH10" s="2">
        <f>VLOOKUP(CE10,BI8:BQ11,6,FALSE)</f>
        <v>3</v>
      </c>
      <c r="CI10" s="68" t="str">
        <f t="shared" ref="CI10:CI11" si="41">IF(AND(CF8=CF10,CG8=CG10,CH10&gt;CH8),CE8,CE10)</f>
        <v>CASCAIS</v>
      </c>
      <c r="CJ10" s="2">
        <f>VLOOKUP(CI10,BI8:BQ11,9,FALSE)</f>
        <v>3</v>
      </c>
      <c r="CK10" s="2">
        <f>VLOOKUP(CI10,BI8:BQ11,8,FALSE)</f>
        <v>-19</v>
      </c>
      <c r="CL10" s="2">
        <f>VLOOKUP(CI10,BI8:BQ11,6,FALSE)</f>
        <v>3</v>
      </c>
      <c r="CM10" s="69" t="str">
        <f>IF(AND(CJ9=CJ10,CK9=CK10,CL10&gt;CL9),CI9,CI10)</f>
        <v>CASCAIS</v>
      </c>
      <c r="CN10" s="2">
        <f>VLOOKUP(CM10,BI8:BQ11,9,FALSE)</f>
        <v>3</v>
      </c>
      <c r="CO10" s="2">
        <f>VLOOKUP(CM10,BI8:BQ11,8,FALSE)</f>
        <v>-19</v>
      </c>
      <c r="CP10" s="2">
        <f>VLOOKUP(CM10,BI8:BQ11,6,FALSE)</f>
        <v>3</v>
      </c>
      <c r="CQ10" s="44" t="str">
        <f t="shared" si="14"/>
        <v>CASCAIS</v>
      </c>
      <c r="CR10" s="66">
        <f t="shared" si="15"/>
        <v>3</v>
      </c>
      <c r="CS10" s="67">
        <f t="shared" si="16"/>
        <v>1</v>
      </c>
      <c r="CT10" s="67">
        <f t="shared" si="17"/>
        <v>0</v>
      </c>
      <c r="CU10" s="67">
        <f t="shared" si="18"/>
        <v>2</v>
      </c>
      <c r="CV10" s="67">
        <f t="shared" si="19"/>
        <v>3</v>
      </c>
      <c r="CW10" s="67">
        <f t="shared" si="20"/>
        <v>22</v>
      </c>
      <c r="CX10" s="67">
        <f t="shared" si="21"/>
        <v>-19</v>
      </c>
      <c r="CY10" s="67">
        <f t="shared" si="22"/>
        <v>3</v>
      </c>
      <c r="CZ10" s="2"/>
      <c r="DA10" s="2" t="str">
        <f>IF(ISNA(VLOOKUP(CQ10,K$6:L$25,1,FALSE))=TRUE,CM11,VLOOKUP(CQ10,K$6:L$25,1,FALSE))</f>
        <v>CASCAIS</v>
      </c>
      <c r="DB10" s="2" t="str">
        <f>IF(ISNA(VLOOKUP(CQ10,K$6:L$25,2,FALSE))=TRUE,CM11,VLOOKUP(CQ10,K$6:L$25,2,FALSE))</f>
        <v>TRAJOUCE</v>
      </c>
      <c r="DC10" s="2"/>
      <c r="DD10" s="2" t="str">
        <f t="shared" si="34"/>
        <v>CASCAIS</v>
      </c>
      <c r="DE10" s="66">
        <f t="shared" si="23"/>
        <v>3</v>
      </c>
      <c r="DF10" s="67">
        <f t="shared" si="24"/>
        <v>1</v>
      </c>
      <c r="DG10" s="67">
        <f t="shared" si="25"/>
        <v>0</v>
      </c>
      <c r="DH10" s="67">
        <f t="shared" si="26"/>
        <v>2</v>
      </c>
      <c r="DI10" s="67">
        <f t="shared" si="27"/>
        <v>3</v>
      </c>
      <c r="DJ10" s="67">
        <f t="shared" si="28"/>
        <v>22</v>
      </c>
      <c r="DK10" s="67">
        <f t="shared" si="29"/>
        <v>-19</v>
      </c>
      <c r="DL10" s="67">
        <f t="shared" si="30"/>
        <v>3</v>
      </c>
      <c r="DM10" s="2"/>
      <c r="DN10" s="2"/>
      <c r="DO10" s="2"/>
      <c r="DP10" s="2"/>
      <c r="DQ10" s="2"/>
      <c r="DR10" s="2"/>
    </row>
    <row r="11" spans="1:122" ht="22.5" customHeight="1">
      <c r="A11" s="2"/>
      <c r="B11" s="27">
        <v>6</v>
      </c>
      <c r="C11" s="78">
        <v>45824</v>
      </c>
      <c r="D11" s="79">
        <v>0.80208333333333337</v>
      </c>
      <c r="E11" s="80" t="str">
        <f>Z27</f>
        <v>ESTORIL AC</v>
      </c>
      <c r="F11" s="31">
        <v>3</v>
      </c>
      <c r="G11" s="31">
        <v>1</v>
      </c>
      <c r="H11" s="81" t="str">
        <f>AA27</f>
        <v>CARCAVELOS</v>
      </c>
      <c r="I11" s="82" t="s">
        <v>36</v>
      </c>
      <c r="J11" s="83" t="s">
        <v>34</v>
      </c>
      <c r="K11" s="24" t="str">
        <f t="shared" si="0"/>
        <v>ESTORIL AC</v>
      </c>
      <c r="L11" s="24" t="str">
        <f t="shared" si="1"/>
        <v>CARCAVELOS</v>
      </c>
      <c r="M11" s="2"/>
      <c r="N11" s="3"/>
      <c r="O11" s="89"/>
      <c r="P11" s="89"/>
      <c r="Q11" s="89"/>
      <c r="R11" s="89"/>
      <c r="S11" s="89"/>
      <c r="T11" s="89"/>
      <c r="U11" s="89"/>
      <c r="V11" s="89"/>
      <c r="W11" s="2"/>
      <c r="X11" s="90" t="s">
        <v>37</v>
      </c>
      <c r="Y11" s="91">
        <f>DCOUNT($E$5:$F$29,$F$5,$AA12:$AA13)+DCOUNT($G$5:$H$29,$G$5,$AA12:$AA13)</f>
        <v>3</v>
      </c>
      <c r="Z11" s="91">
        <f>COUNTIF($K$6:$K$35,AA13)</f>
        <v>0</v>
      </c>
      <c r="AA11" s="91">
        <f t="shared" si="4"/>
        <v>0</v>
      </c>
      <c r="AB11" s="91">
        <f>COUNTIF($L$6:$L$35,AA13)</f>
        <v>3</v>
      </c>
      <c r="AC11" s="91">
        <f>DSUM($E$5:$F$29,$F$5,$AA12:$AA13)+DSUM($G$5:$H$29,$G$5,$AA12:$AA13)</f>
        <v>2</v>
      </c>
      <c r="AD11" s="91">
        <f>DSUM($E$5:$G$29,$G$5,$AA12:$AA13)+DSUM($F$5:$H$29,$F$5,$AA12:$AA13)</f>
        <v>43</v>
      </c>
      <c r="AE11" s="91">
        <f t="shared" si="5"/>
        <v>-41</v>
      </c>
      <c r="AF11" s="92">
        <f t="shared" si="6"/>
        <v>0</v>
      </c>
      <c r="AG11" s="2"/>
      <c r="AH11" s="93" t="str">
        <f t="shared" si="7"/>
        <v>TRAJOUCE</v>
      </c>
      <c r="AI11" s="94">
        <f t="shared" si="8"/>
        <v>0</v>
      </c>
      <c r="AJ11" s="95" t="str">
        <f t="shared" si="36"/>
        <v>TRAJOUCE</v>
      </c>
      <c r="AK11" s="94">
        <f>VLOOKUP(AJ11,X8:AF11,9,FALSE)</f>
        <v>0</v>
      </c>
      <c r="AL11" s="95" t="str">
        <f>AJ11</f>
        <v>TRAJOUCE</v>
      </c>
      <c r="AM11" s="94">
        <f>VLOOKUP(AL11,X8:AF11,9,FALSE)</f>
        <v>0</v>
      </c>
      <c r="AN11" s="96" t="str">
        <f>IF(AM11&lt;=AM8,AL11,AL8)</f>
        <v>TRAJOUCE</v>
      </c>
      <c r="AO11" s="94">
        <f>VLOOKUP(AN11,X8:AF11,9,FALSE)</f>
        <v>0</v>
      </c>
      <c r="AP11" s="95" t="str">
        <f>AN11</f>
        <v>TRAJOUCE</v>
      </c>
      <c r="AQ11" s="94">
        <f>VLOOKUP(AP11,X8:AF11,9,FALSE)</f>
        <v>0</v>
      </c>
      <c r="AR11" s="96" t="str">
        <f>IF(AQ11&lt;=AQ9,AP11,AP9)</f>
        <v>TRAJOUCE</v>
      </c>
      <c r="AS11" s="94">
        <f>VLOOKUP(AR11,X8:AF11,9,FALSE)</f>
        <v>0</v>
      </c>
      <c r="AT11" s="96" t="str">
        <f>IF(AS11&lt;=AS10,AR11,AR10)</f>
        <v>TRAJOUCE</v>
      </c>
      <c r="AU11" s="97">
        <f>VLOOKUP(AT11,X8:AF11,9,FALSE)</f>
        <v>0</v>
      </c>
      <c r="AV11" s="98" t="str">
        <f t="shared" ref="AV11:AW11" si="42">AT11</f>
        <v>TRAJOUCE</v>
      </c>
      <c r="AW11" s="99">
        <f t="shared" si="42"/>
        <v>0</v>
      </c>
      <c r="AX11" s="94">
        <f>VLOOKUP(AV11,X8:AF11,8,FALSE)</f>
        <v>-41</v>
      </c>
      <c r="AY11" s="95" t="str">
        <f t="shared" si="38"/>
        <v>TRAJOUCE</v>
      </c>
      <c r="AZ11" s="94">
        <f>VLOOKUP(AY11,X8:AF11,9,FALSE)</f>
        <v>0</v>
      </c>
      <c r="BA11" s="94">
        <f>VLOOKUP(AY11,X8:AF11,8,FALSE)</f>
        <v>-41</v>
      </c>
      <c r="BB11" s="95" t="str">
        <f>AY11</f>
        <v>TRAJOUCE</v>
      </c>
      <c r="BC11" s="94">
        <f>VLOOKUP(BB11,X8:AF11,9,FALSE)</f>
        <v>0</v>
      </c>
      <c r="BD11" s="94">
        <f>VLOOKUP(BB11,X8:AF11,8,FALSE)</f>
        <v>-41</v>
      </c>
      <c r="BE11" s="96" t="str">
        <f>IF(AND(BC10=BC11,BD11&gt;BD10),BB10,BB11)</f>
        <v>TRAJOUCE</v>
      </c>
      <c r="BF11" s="100">
        <f>VLOOKUP(BE11,X8:AF11,9,FALSE)</f>
        <v>0</v>
      </c>
      <c r="BG11" s="101" t="str">
        <f t="shared" si="39"/>
        <v>TRAJOUCE</v>
      </c>
      <c r="BH11" s="2"/>
      <c r="BI11" s="44" t="str">
        <f t="shared" si="10"/>
        <v>TRAJOUCE</v>
      </c>
      <c r="BJ11" s="66">
        <f>VLOOKUP(BI11,X8:AF11,2,FALSE)</f>
        <v>3</v>
      </c>
      <c r="BK11" s="67">
        <f>VLOOKUP(BI11,X8:AF11,3,FALSE)</f>
        <v>0</v>
      </c>
      <c r="BL11" s="67">
        <f>VLOOKUP(BI11,X8:AF11,4,FALSE)</f>
        <v>0</v>
      </c>
      <c r="BM11" s="67">
        <f>VLOOKUP(BI11,X8:AF11,5,FALSE)</f>
        <v>3</v>
      </c>
      <c r="BN11" s="67">
        <f>VLOOKUP(BI11,X8:AF11,6,FALSE)</f>
        <v>2</v>
      </c>
      <c r="BO11" s="67">
        <f>VLOOKUP(BI11,X8:AF11,7,FALSE)</f>
        <v>43</v>
      </c>
      <c r="BP11" s="67">
        <f>VLOOKUP(BI11,X8:AF11,8,FALSE)</f>
        <v>-41</v>
      </c>
      <c r="BQ11" s="67">
        <f>VLOOKUP(BI11,X8:AF11,9,FALSE)</f>
        <v>0</v>
      </c>
      <c r="BR11" s="2" t="str">
        <f t="shared" si="11"/>
        <v>TRAJOUCE</v>
      </c>
      <c r="BS11" s="2">
        <f>VLOOKUP(BR11,BI8:BQ11,9,FALSE)</f>
        <v>0</v>
      </c>
      <c r="BT11" s="2">
        <f>VLOOKUP(BR11,BI8:BQ11,8,FALSE)</f>
        <v>-41</v>
      </c>
      <c r="BU11" s="69" t="str">
        <f>IF(AND(BS10=BS11,BT11&gt;BT10),BR10,BR11)</f>
        <v>TRAJOUCE</v>
      </c>
      <c r="BV11" s="69">
        <f>VLOOKUP(BU11,BI8:BQ11,9,FALSE)</f>
        <v>0</v>
      </c>
      <c r="BW11" s="69">
        <f>VLOOKUP(BU11,BI8:BQ11,8,FALSE)</f>
        <v>-41</v>
      </c>
      <c r="BX11" s="69" t="str">
        <f t="shared" si="40"/>
        <v>TRAJOUCE</v>
      </c>
      <c r="BY11" s="2">
        <f>VLOOKUP(BX11,BI8:BQ11,9,FALSE)</f>
        <v>0</v>
      </c>
      <c r="BZ11" s="5">
        <f>VLOOKUP(BX11,BI8:BQ11,8,FALSE)</f>
        <v>-41</v>
      </c>
      <c r="CA11" s="70" t="str">
        <f>IF(AND(BY8=BY11,BZ11&gt;BZ8),BX8,BX11)</f>
        <v>TRAJOUCE</v>
      </c>
      <c r="CB11" s="2">
        <f>VLOOKUP(CA11,BI8:BQ11,9,FALSE)</f>
        <v>0</v>
      </c>
      <c r="CC11" s="2">
        <f>VLOOKUP(CA11,BI8:BQ11,8,FALSE)</f>
        <v>-41</v>
      </c>
      <c r="CD11" s="5">
        <f>VLOOKUP(CA11,BI8:BQ11,6,FALSE)</f>
        <v>2</v>
      </c>
      <c r="CE11" s="69" t="str">
        <f>IF(AND(CB10=CB11,CC10=CC11,CD11&gt;CD10),CA10,CA11)</f>
        <v>TRAJOUCE</v>
      </c>
      <c r="CF11" s="2">
        <f>VLOOKUP(CE11,BI8:BQ11,9,FALSE)</f>
        <v>0</v>
      </c>
      <c r="CG11" s="2">
        <f>VLOOKUP(CE11,BI8:BQ11,8,FALSE)</f>
        <v>-41</v>
      </c>
      <c r="CH11" s="2">
        <f>VLOOKUP(CE11,BI8:BQ11,6,FALSE)</f>
        <v>2</v>
      </c>
      <c r="CI11" s="69" t="str">
        <f t="shared" si="41"/>
        <v>TRAJOUCE</v>
      </c>
      <c r="CJ11" s="2">
        <f>VLOOKUP(CI11,BI8:BQ11,9,FALSE)</f>
        <v>0</v>
      </c>
      <c r="CK11" s="2">
        <f>VLOOKUP(CI11,BI8:BQ11,8,FALSE)</f>
        <v>-41</v>
      </c>
      <c r="CL11" s="2">
        <f>VLOOKUP(CI11,BI8:BQ11,6,FALSE)</f>
        <v>2</v>
      </c>
      <c r="CM11" s="68" t="str">
        <f>IF(AND(CJ8=CJ11,CK8=CK11,CL11&gt;CL8),CI8,CI11)</f>
        <v>TRAJOUCE</v>
      </c>
      <c r="CN11" s="2">
        <f>VLOOKUP(CM11,BI8:BQ11,9,FALSE)</f>
        <v>0</v>
      </c>
      <c r="CO11" s="2">
        <f>VLOOKUP(CM11,BI8:BQ11,8,FALSE)</f>
        <v>-41</v>
      </c>
      <c r="CP11" s="2">
        <f>VLOOKUP(CM11,BI8:BQ11,6,FALSE)</f>
        <v>2</v>
      </c>
      <c r="CQ11" s="44" t="str">
        <f t="shared" si="14"/>
        <v>TRAJOUCE</v>
      </c>
      <c r="CR11" s="66">
        <f t="shared" si="15"/>
        <v>3</v>
      </c>
      <c r="CS11" s="67">
        <f t="shared" si="16"/>
        <v>0</v>
      </c>
      <c r="CT11" s="67">
        <f t="shared" si="17"/>
        <v>0</v>
      </c>
      <c r="CU11" s="67">
        <f t="shared" si="18"/>
        <v>3</v>
      </c>
      <c r="CV11" s="67">
        <f t="shared" si="19"/>
        <v>2</v>
      </c>
      <c r="CW11" s="67">
        <f t="shared" si="20"/>
        <v>43</v>
      </c>
      <c r="CX11" s="67">
        <f t="shared" si="21"/>
        <v>-41</v>
      </c>
      <c r="CY11" s="67">
        <f t="shared" si="22"/>
        <v>0</v>
      </c>
      <c r="CZ11" s="2"/>
      <c r="DA11" s="2" t="str">
        <f>IF(ISNA(VLOOKUP(CQ11,K$6:L$25,1,FALSE))=TRUE,CM11,VLOOKUP(CQ11,K$6:L$25,1,FALSE))</f>
        <v>TRAJOUCE</v>
      </c>
      <c r="DB11" s="2" t="str">
        <f>IF(ISNA(VLOOKUP(CQ11,K$6:L$25,2,FALSE))=TRUE,CM11,VLOOKUP(CQ11,K$6:L$25,2,FALSE))</f>
        <v>TRAJOUCE</v>
      </c>
      <c r="DC11" s="2"/>
      <c r="DD11" s="2" t="str">
        <f t="shared" si="34"/>
        <v>TRAJOUCE</v>
      </c>
      <c r="DE11" s="66">
        <f t="shared" si="23"/>
        <v>3</v>
      </c>
      <c r="DF11" s="67">
        <f t="shared" si="24"/>
        <v>0</v>
      </c>
      <c r="DG11" s="67">
        <f t="shared" si="25"/>
        <v>0</v>
      </c>
      <c r="DH11" s="67">
        <f t="shared" si="26"/>
        <v>3</v>
      </c>
      <c r="DI11" s="67">
        <f t="shared" si="27"/>
        <v>2</v>
      </c>
      <c r="DJ11" s="67">
        <f t="shared" si="28"/>
        <v>43</v>
      </c>
      <c r="DK11" s="67">
        <f t="shared" si="29"/>
        <v>-41</v>
      </c>
      <c r="DL11" s="67">
        <f t="shared" si="30"/>
        <v>0</v>
      </c>
      <c r="DM11" s="2"/>
      <c r="DN11" s="2"/>
      <c r="DO11" s="2"/>
      <c r="DP11" s="2"/>
      <c r="DQ11" s="2"/>
      <c r="DR11" s="2"/>
    </row>
    <row r="12" spans="1:122" ht="22.5" customHeight="1">
      <c r="A12" s="2"/>
      <c r="B12" s="27">
        <v>7</v>
      </c>
      <c r="C12" s="102">
        <v>45824</v>
      </c>
      <c r="D12" s="103">
        <v>0.80208333333333337</v>
      </c>
      <c r="E12" s="104" t="str">
        <f>Z34</f>
        <v>SINTRENSE</v>
      </c>
      <c r="F12" s="31">
        <v>2</v>
      </c>
      <c r="G12" s="31">
        <v>4</v>
      </c>
      <c r="H12" s="105" t="str">
        <f>AA34</f>
        <v>MARISTAS</v>
      </c>
      <c r="I12" s="106" t="s">
        <v>38</v>
      </c>
      <c r="J12" s="107" t="s">
        <v>25</v>
      </c>
      <c r="K12" s="24" t="str">
        <f t="shared" si="0"/>
        <v>MARISTAS</v>
      </c>
      <c r="L12" s="24" t="str">
        <f t="shared" si="1"/>
        <v>SINTRENSE</v>
      </c>
      <c r="M12" s="2"/>
      <c r="N12" s="108" t="s">
        <v>29</v>
      </c>
      <c r="O12" s="26" t="s">
        <v>22</v>
      </c>
      <c r="P12" s="9" t="s">
        <v>23</v>
      </c>
      <c r="Q12" s="9" t="s">
        <v>24</v>
      </c>
      <c r="R12" s="9" t="s">
        <v>25</v>
      </c>
      <c r="S12" s="9" t="s">
        <v>6</v>
      </c>
      <c r="T12" s="9" t="s">
        <v>11</v>
      </c>
      <c r="U12" s="9" t="s">
        <v>5</v>
      </c>
      <c r="V12" s="11" t="s">
        <v>26</v>
      </c>
      <c r="W12" s="2"/>
      <c r="X12" s="109" t="s">
        <v>10</v>
      </c>
      <c r="Y12" s="109" t="s">
        <v>10</v>
      </c>
      <c r="Z12" s="109" t="s">
        <v>10</v>
      </c>
      <c r="AA12" s="109" t="s">
        <v>10</v>
      </c>
      <c r="AB12" s="4"/>
      <c r="AC12" s="109"/>
      <c r="AD12" s="109"/>
      <c r="AE12" s="109"/>
      <c r="AF12" s="4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</row>
    <row r="13" spans="1:122" ht="22.5" customHeight="1">
      <c r="A13" s="2"/>
      <c r="B13" s="110">
        <v>8</v>
      </c>
      <c r="C13" s="111">
        <v>45824</v>
      </c>
      <c r="D13" s="112">
        <v>0.80208333333333337</v>
      </c>
      <c r="E13" s="113" t="str">
        <f>X34</f>
        <v>REAL SC</v>
      </c>
      <c r="F13" s="114">
        <v>6</v>
      </c>
      <c r="G13" s="114">
        <v>0</v>
      </c>
      <c r="H13" s="115" t="str">
        <f>Y34</f>
        <v>CENTRAL 32</v>
      </c>
      <c r="I13" s="116" t="s">
        <v>39</v>
      </c>
      <c r="J13" s="117" t="s">
        <v>25</v>
      </c>
      <c r="K13" s="24" t="str">
        <f t="shared" si="0"/>
        <v>REAL SC</v>
      </c>
      <c r="L13" s="24" t="str">
        <f t="shared" si="1"/>
        <v>CENTRAL 32</v>
      </c>
      <c r="M13" s="2"/>
      <c r="N13" s="118" t="str">
        <f t="shared" ref="N13:V13" si="43">DD15</f>
        <v>BENFICA EF</v>
      </c>
      <c r="O13" s="36">
        <f t="shared" si="43"/>
        <v>3</v>
      </c>
      <c r="P13" s="37">
        <f t="shared" si="43"/>
        <v>3</v>
      </c>
      <c r="Q13" s="37">
        <f t="shared" si="43"/>
        <v>0</v>
      </c>
      <c r="R13" s="37">
        <f t="shared" si="43"/>
        <v>0</v>
      </c>
      <c r="S13" s="37">
        <f t="shared" si="43"/>
        <v>26</v>
      </c>
      <c r="T13" s="37">
        <f t="shared" si="43"/>
        <v>1</v>
      </c>
      <c r="U13" s="37">
        <f t="shared" si="43"/>
        <v>25</v>
      </c>
      <c r="V13" s="38">
        <f t="shared" si="43"/>
        <v>9</v>
      </c>
      <c r="W13" s="2"/>
      <c r="X13" s="4" t="s">
        <v>30</v>
      </c>
      <c r="Y13" s="4" t="s">
        <v>32</v>
      </c>
      <c r="Z13" s="4" t="s">
        <v>35</v>
      </c>
      <c r="AA13" s="4" t="s">
        <v>37</v>
      </c>
      <c r="AB13" s="4"/>
      <c r="AC13" s="4"/>
      <c r="AD13" s="4"/>
      <c r="AE13" s="4"/>
      <c r="AF13" s="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</row>
    <row r="14" spans="1:122" ht="22.5" customHeight="1">
      <c r="A14" s="2"/>
      <c r="B14" s="119">
        <v>9</v>
      </c>
      <c r="C14" s="120">
        <v>45825</v>
      </c>
      <c r="D14" s="121">
        <v>0.80208333333333337</v>
      </c>
      <c r="E14" s="122" t="str">
        <f>X13</f>
        <v>SL BENFICA</v>
      </c>
      <c r="F14" s="123">
        <v>11</v>
      </c>
      <c r="G14" s="123">
        <v>0</v>
      </c>
      <c r="H14" s="124" t="str">
        <f>Z13</f>
        <v>VILA VERDE</v>
      </c>
      <c r="I14" s="125" t="s">
        <v>31</v>
      </c>
      <c r="J14" s="126" t="s">
        <v>21</v>
      </c>
      <c r="K14" s="24" t="e">
        <f t="shared" ref="K14:K15" si="44">IF(#REF!&lt;&gt;"",IF(#REF!&gt;#REF!,#REF!,IF(#REF!&gt;#REF!,#REF!,"Empate")),"")</f>
        <v>#REF!</v>
      </c>
      <c r="L14" s="24" t="e">
        <f t="shared" ref="L14:L15" si="45">IF(#REF!&lt;&gt;"",IF(#REF!&lt;#REF!,#REF!,IF(#REF!&lt;#REF!,#REF!,"Empate")),"")</f>
        <v>#REF!</v>
      </c>
      <c r="M14" s="2"/>
      <c r="N14" s="127" t="str">
        <f t="shared" ref="N14:V14" si="46">DD16</f>
        <v>TORRE</v>
      </c>
      <c r="O14" s="52">
        <f t="shared" si="46"/>
        <v>3</v>
      </c>
      <c r="P14" s="53">
        <f t="shared" si="46"/>
        <v>2</v>
      </c>
      <c r="Q14" s="53">
        <f t="shared" si="46"/>
        <v>0</v>
      </c>
      <c r="R14" s="53">
        <f t="shared" si="46"/>
        <v>1</v>
      </c>
      <c r="S14" s="53">
        <f t="shared" si="46"/>
        <v>20</v>
      </c>
      <c r="T14" s="53">
        <f t="shared" si="46"/>
        <v>11</v>
      </c>
      <c r="U14" s="53">
        <f t="shared" si="46"/>
        <v>9</v>
      </c>
      <c r="V14" s="54">
        <f t="shared" si="46"/>
        <v>6</v>
      </c>
      <c r="W14" s="2"/>
      <c r="X14" s="39"/>
      <c r="Y14" s="40" t="s">
        <v>22</v>
      </c>
      <c r="Z14" s="40" t="s">
        <v>23</v>
      </c>
      <c r="AA14" s="40" t="s">
        <v>24</v>
      </c>
      <c r="AB14" s="40" t="s">
        <v>25</v>
      </c>
      <c r="AC14" s="40" t="s">
        <v>6</v>
      </c>
      <c r="AD14" s="40" t="s">
        <v>11</v>
      </c>
      <c r="AE14" s="40" t="s">
        <v>5</v>
      </c>
      <c r="AF14" s="41" t="s">
        <v>26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2"/>
      <c r="BJ14" s="43" t="s">
        <v>22</v>
      </c>
      <c r="BK14" s="43" t="s">
        <v>23</v>
      </c>
      <c r="BL14" s="43" t="s">
        <v>24</v>
      </c>
      <c r="BM14" s="43" t="s">
        <v>25</v>
      </c>
      <c r="BN14" s="43" t="s">
        <v>6</v>
      </c>
      <c r="BO14" s="43" t="s">
        <v>11</v>
      </c>
      <c r="BP14" s="43" t="s">
        <v>5</v>
      </c>
      <c r="BQ14" s="43" t="s">
        <v>26</v>
      </c>
      <c r="BR14" s="5"/>
      <c r="BS14" s="5"/>
      <c r="BT14" s="5"/>
      <c r="BU14" s="5"/>
      <c r="BV14" s="5"/>
      <c r="BW14" s="5"/>
      <c r="BX14" s="5"/>
      <c r="BY14" s="44"/>
      <c r="BZ14" s="44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42"/>
      <c r="CR14" s="43" t="s">
        <v>22</v>
      </c>
      <c r="CS14" s="43" t="s">
        <v>23</v>
      </c>
      <c r="CT14" s="43" t="s">
        <v>24</v>
      </c>
      <c r="CU14" s="43" t="s">
        <v>25</v>
      </c>
      <c r="CV14" s="43" t="s">
        <v>6</v>
      </c>
      <c r="CW14" s="43" t="s">
        <v>11</v>
      </c>
      <c r="CX14" s="43" t="s">
        <v>5</v>
      </c>
      <c r="CY14" s="43" t="s">
        <v>26</v>
      </c>
      <c r="CZ14" s="2"/>
      <c r="DA14" s="2"/>
      <c r="DB14" s="2"/>
      <c r="DC14" s="2"/>
      <c r="DD14" s="2"/>
      <c r="DE14" s="43" t="s">
        <v>22</v>
      </c>
      <c r="DF14" s="43" t="s">
        <v>23</v>
      </c>
      <c r="DG14" s="43" t="s">
        <v>24</v>
      </c>
      <c r="DH14" s="43" t="s">
        <v>25</v>
      </c>
      <c r="DI14" s="43" t="s">
        <v>6</v>
      </c>
      <c r="DJ14" s="43" t="s">
        <v>11</v>
      </c>
      <c r="DK14" s="43" t="s">
        <v>5</v>
      </c>
      <c r="DL14" s="43" t="s">
        <v>26</v>
      </c>
      <c r="DM14" s="2"/>
      <c r="DN14" s="2"/>
      <c r="DO14" s="2"/>
      <c r="DP14" s="2"/>
      <c r="DQ14" s="2"/>
      <c r="DR14" s="2"/>
    </row>
    <row r="15" spans="1:122" ht="22.5" customHeight="1">
      <c r="A15" s="2"/>
      <c r="B15" s="27">
        <v>10</v>
      </c>
      <c r="C15" s="28">
        <v>45825</v>
      </c>
      <c r="D15" s="29">
        <v>0.80208333333333337</v>
      </c>
      <c r="E15" s="30" t="str">
        <f>Y13</f>
        <v>CASCAIS</v>
      </c>
      <c r="F15" s="128">
        <v>3</v>
      </c>
      <c r="G15" s="128">
        <v>0</v>
      </c>
      <c r="H15" s="32" t="str">
        <f>AA13</f>
        <v>TRAJOUCE</v>
      </c>
      <c r="I15" s="33" t="s">
        <v>40</v>
      </c>
      <c r="J15" s="34" t="s">
        <v>21</v>
      </c>
      <c r="K15" s="24" t="e">
        <f t="shared" si="44"/>
        <v>#REF!</v>
      </c>
      <c r="L15" s="24" t="e">
        <f t="shared" si="45"/>
        <v>#REF!</v>
      </c>
      <c r="M15" s="2"/>
      <c r="N15" s="127" t="str">
        <f t="shared" ref="N15:V15" si="47">DD17</f>
        <v>TIRES</v>
      </c>
      <c r="O15" s="52">
        <f t="shared" si="47"/>
        <v>3</v>
      </c>
      <c r="P15" s="53">
        <f t="shared" si="47"/>
        <v>1</v>
      </c>
      <c r="Q15" s="53">
        <f t="shared" si="47"/>
        <v>0</v>
      </c>
      <c r="R15" s="53">
        <f t="shared" si="47"/>
        <v>2</v>
      </c>
      <c r="S15" s="53">
        <f t="shared" si="47"/>
        <v>16</v>
      </c>
      <c r="T15" s="53">
        <f t="shared" si="47"/>
        <v>11</v>
      </c>
      <c r="U15" s="53">
        <f t="shared" si="47"/>
        <v>5</v>
      </c>
      <c r="V15" s="54">
        <f t="shared" si="47"/>
        <v>3</v>
      </c>
      <c r="W15" s="2"/>
      <c r="X15" s="55" t="s">
        <v>41</v>
      </c>
      <c r="Y15" s="4">
        <f>DCOUNT($E$5:$F$29,$F$5,$X19:$X20)+DCOUNT($G$5:$H$29,$G$5,$X19:$X20)</f>
        <v>3</v>
      </c>
      <c r="Z15" s="4">
        <f>COUNTIF($K$6:$K$35,X20)</f>
        <v>3</v>
      </c>
      <c r="AA15" s="4">
        <f t="shared" ref="AA15:AA18" si="48">Y15-Z15-AB15</f>
        <v>0</v>
      </c>
      <c r="AB15" s="4">
        <f>COUNTIF($L$6:$L$35,X20)</f>
        <v>0</v>
      </c>
      <c r="AC15" s="4">
        <f>DSUM($E$5:$F$29,$F$5,$X19:$X20)+DSUM($G$5:$H$29,$G$5,$X19:$X20)</f>
        <v>26</v>
      </c>
      <c r="AD15" s="4">
        <f>DSUM($E$5:$G$29,$G$5,$X19:$X20)+DSUM($F$5:$H$29,$F$5,$X19:$X20)</f>
        <v>1</v>
      </c>
      <c r="AE15" s="4">
        <f t="shared" ref="AE15:AE18" si="49">AC15-AD15</f>
        <v>25</v>
      </c>
      <c r="AF15" s="56">
        <f t="shared" ref="AF15:AF18" si="50">Z15*3+AA15*1</f>
        <v>9</v>
      </c>
      <c r="AG15" s="2"/>
      <c r="AH15" s="57" t="str">
        <f t="shared" ref="AH15:AH18" si="51">X15</f>
        <v>BENFICA EF</v>
      </c>
      <c r="AI15" s="58">
        <f t="shared" ref="AI15:AI18" si="52">AF15</f>
        <v>9</v>
      </c>
      <c r="AJ15" s="59" t="str">
        <f>IF(AI15&gt;=AI16,AH15,AH16)</f>
        <v>BENFICA EF</v>
      </c>
      <c r="AK15" s="58">
        <f>VLOOKUP(AJ15,X15:AF18,9,FALSE)</f>
        <v>9</v>
      </c>
      <c r="AL15" s="59" t="str">
        <f>IF(AK15&gt;=AK17,AJ15,AJ17)</f>
        <v>BENFICA EF</v>
      </c>
      <c r="AM15" s="58">
        <f>VLOOKUP(AL15,X15:AF18,9,FALSE)</f>
        <v>9</v>
      </c>
      <c r="AN15" s="59" t="str">
        <f>IF(AM15&gt;=AM18,AL15,AL18)</f>
        <v>BENFICA EF</v>
      </c>
      <c r="AO15" s="58">
        <f>VLOOKUP(AN15,X15:AF18,9,FALSE)</f>
        <v>9</v>
      </c>
      <c r="AP15" s="59"/>
      <c r="AQ15" s="60"/>
      <c r="AR15" s="60"/>
      <c r="AS15" s="60"/>
      <c r="AT15" s="60"/>
      <c r="AU15" s="61"/>
      <c r="AV15" s="62" t="str">
        <f t="shared" ref="AV15:AW15" si="53">AN15</f>
        <v>BENFICA EF</v>
      </c>
      <c r="AW15" s="63">
        <f t="shared" si="53"/>
        <v>9</v>
      </c>
      <c r="AX15" s="58">
        <f>VLOOKUP(AV15,X15:AF18,8,FALSE)</f>
        <v>25</v>
      </c>
      <c r="AY15" s="59" t="str">
        <f>IF(AND(AW15=AW16,AX16&gt;AX15),AV16,AV15)</f>
        <v>BENFICA EF</v>
      </c>
      <c r="AZ15" s="58"/>
      <c r="BA15" s="58"/>
      <c r="BB15" s="60"/>
      <c r="BC15" s="60"/>
      <c r="BD15" s="60"/>
      <c r="BE15" s="60"/>
      <c r="BF15" s="64">
        <f>AW15</f>
        <v>9</v>
      </c>
      <c r="BG15" s="65" t="str">
        <f>AY15</f>
        <v>BENFICA EF</v>
      </c>
      <c r="BH15" s="2"/>
      <c r="BI15" s="44" t="str">
        <f t="shared" ref="BI15:BI18" si="54">BG15</f>
        <v>BENFICA EF</v>
      </c>
      <c r="BJ15" s="66">
        <f>VLOOKUP(BI15,X15:AF18,2,FALSE)</f>
        <v>3</v>
      </c>
      <c r="BK15" s="67">
        <f>VLOOKUP(BI15,X15:AF18,3,FALSE)</f>
        <v>3</v>
      </c>
      <c r="BL15" s="67">
        <f>VLOOKUP(BI15,X15:AF18,4,FALSE)</f>
        <v>0</v>
      </c>
      <c r="BM15" s="67">
        <f>VLOOKUP(BI15,X15:AF18,5,FALSE)</f>
        <v>0</v>
      </c>
      <c r="BN15" s="67">
        <f>VLOOKUP(BI15,X15:AF18,6,FALSE)</f>
        <v>26</v>
      </c>
      <c r="BO15" s="67">
        <f>VLOOKUP(BI15,X15:AF18,7,FALSE)</f>
        <v>1</v>
      </c>
      <c r="BP15" s="67">
        <f>VLOOKUP(BI15,X15:AF18,8,FALSE)</f>
        <v>25</v>
      </c>
      <c r="BQ15" s="67">
        <f>VLOOKUP(BI15,X15:AF18,9,FALSE)</f>
        <v>9</v>
      </c>
      <c r="BR15" s="2" t="str">
        <f t="shared" ref="BR15:BR18" si="55">BI15</f>
        <v>BENFICA EF</v>
      </c>
      <c r="BS15" s="2">
        <f>VLOOKUP(BR15,BI15:BQ18,9,FALSE)</f>
        <v>9</v>
      </c>
      <c r="BT15" s="2">
        <f>VLOOKUP(BR15,BI15:BQ18,8,FALSE)</f>
        <v>25</v>
      </c>
      <c r="BU15" s="68" t="str">
        <f>IF(AND(BS15=BS16,BT16&gt;BT15),BR16,BR15)</f>
        <v>BENFICA EF</v>
      </c>
      <c r="BV15" s="69">
        <f>VLOOKUP(BU15,BI15:BQ18,9,FALSE)</f>
        <v>9</v>
      </c>
      <c r="BW15" s="69">
        <f>VLOOKUP(BU15,BI15:BQ18,8,FALSE)</f>
        <v>25</v>
      </c>
      <c r="BX15" s="68" t="str">
        <f t="shared" ref="BX15:BX16" si="56">IF(AND(BV15=BV17,BW17&gt;BW15),BU17,BU15)</f>
        <v>BENFICA EF</v>
      </c>
      <c r="BY15" s="2">
        <f>VLOOKUP(BX15,BI15:BQ18,9,FALSE)</f>
        <v>9</v>
      </c>
      <c r="BZ15" s="5">
        <f>VLOOKUP(BX15,BI15:BQ18,8,FALSE)</f>
        <v>25</v>
      </c>
      <c r="CA15" s="70" t="str">
        <f>IF(AND(BY15=BY18,BZ18&gt;BZ15),BX18,BX15)</f>
        <v>BENFICA EF</v>
      </c>
      <c r="CB15" s="2">
        <f>VLOOKUP(CA15,BI15:BQ18,9,FALSE)</f>
        <v>9</v>
      </c>
      <c r="CC15" s="2">
        <f>VLOOKUP(CA15,BI15:BQ18,8,FALSE)</f>
        <v>25</v>
      </c>
      <c r="CD15" s="5">
        <f>VLOOKUP(CA15,BI15:BQ18,6,FALSE)</f>
        <v>26</v>
      </c>
      <c r="CE15" s="68" t="str">
        <f>IF(AND(CB15=CB16,CC15=CC16,CD16&gt;CD15),CA16,CA15)</f>
        <v>BENFICA EF</v>
      </c>
      <c r="CF15" s="2">
        <f>VLOOKUP(CE15,BI15:BQ18,9,FALSE)</f>
        <v>9</v>
      </c>
      <c r="CG15" s="2">
        <f>VLOOKUP(CE15,BI15:BQ18,8,FALSE)</f>
        <v>25</v>
      </c>
      <c r="CH15" s="2">
        <f>VLOOKUP(CE15,BI15:BQ18,6,FALSE)</f>
        <v>26</v>
      </c>
      <c r="CI15" s="68" t="str">
        <f t="shared" ref="CI15:CI16" si="57">IF(AND(CF15=CF17,CG15=CG17,CH17&gt;CH15),CE17,CE15)</f>
        <v>BENFICA EF</v>
      </c>
      <c r="CJ15" s="2">
        <f>VLOOKUP(CI15,BI15:BQ18,9,FALSE)</f>
        <v>9</v>
      </c>
      <c r="CK15" s="2">
        <f>VLOOKUP(CI15,BI15:BQ18,8,FALSE)</f>
        <v>25</v>
      </c>
      <c r="CL15" s="2">
        <f>VLOOKUP(CI15,BI15:BQ18,6,FALSE)</f>
        <v>26</v>
      </c>
      <c r="CM15" s="68" t="str">
        <f>IF(AND(CJ15=CJ18,CK15=CK18,CL18&gt;CL15),CI18,CI15)</f>
        <v>BENFICA EF</v>
      </c>
      <c r="CN15" s="2">
        <f>VLOOKUP(CM15,BI15:BQ18,9,FALSE)</f>
        <v>9</v>
      </c>
      <c r="CO15" s="2">
        <f>VLOOKUP(CM15,BI15:BQ18,8,FALSE)</f>
        <v>25</v>
      </c>
      <c r="CP15" s="2">
        <f>VLOOKUP(CM15,BI15:BQ18,6,FALSE)</f>
        <v>26</v>
      </c>
      <c r="CQ15" s="44" t="str">
        <f t="shared" ref="CQ15:CQ18" si="58">CM15</f>
        <v>BENFICA EF</v>
      </c>
      <c r="CR15" s="66">
        <f t="shared" ref="CR15:CR18" si="59">VLOOKUP(CQ15,$X$15:$AF$18,2,FALSE)</f>
        <v>3</v>
      </c>
      <c r="CS15" s="67">
        <f t="shared" ref="CS15:CS18" si="60">VLOOKUP(CQ15,$X$15:$AF$18,3,FALSE)</f>
        <v>3</v>
      </c>
      <c r="CT15" s="67">
        <f t="shared" ref="CT15:CT18" si="61">VLOOKUP(CQ15,$X$15:$AF$18,4,FALSE)</f>
        <v>0</v>
      </c>
      <c r="CU15" s="67">
        <f t="shared" ref="CU15:CU18" si="62">VLOOKUP(CQ15,$X$15:$AF$18,5,FALSE)</f>
        <v>0</v>
      </c>
      <c r="CV15" s="67">
        <f t="shared" ref="CV15:CV18" si="63">VLOOKUP(CQ15,$X$15:$AF$18,6,FALSE)</f>
        <v>26</v>
      </c>
      <c r="CW15" s="67">
        <f t="shared" ref="CW15:CW18" si="64">VLOOKUP(CQ15,$X$15:$AF$18,7,FALSE)</f>
        <v>1</v>
      </c>
      <c r="CX15" s="67">
        <f t="shared" ref="CX15:CX18" si="65">VLOOKUP(CQ15,$X$15:$AF$18,8,FALSE)</f>
        <v>25</v>
      </c>
      <c r="CY15" s="67">
        <f t="shared" ref="CY15:CY18" si="66">VLOOKUP(CQ15,$X$15:$AF$18,9,FALSE)</f>
        <v>9</v>
      </c>
      <c r="CZ15" s="2"/>
      <c r="DA15" s="2" t="str">
        <f>IF(ISNA(VLOOKUP(CQ15,K$6:L$25,1,FALSE))=TRUE,CM18,VLOOKUP(CQ15,K$6:L$25,1,FALSE))</f>
        <v>BENFICA EF</v>
      </c>
      <c r="DB15" s="2" t="str">
        <f>IF(ISNA(VLOOKUP(CQ15,K$6:L$25,2,FALSE))=TRUE,CM18,VLOOKUP(CQ15,K$6:L$25,2,FALSE))</f>
        <v>TORRE</v>
      </c>
      <c r="DC15" s="2"/>
      <c r="DD15" s="2" t="str">
        <f>IF(AND(CR16=CR15,CY16=CY15,DA16=CM16,DB16=CM15),DA16,CM15)</f>
        <v>BENFICA EF</v>
      </c>
      <c r="DE15" s="66">
        <f t="shared" ref="DE15:DE18" si="67">VLOOKUP(DD15,$X$15:$AF$18,2,FALSE)</f>
        <v>3</v>
      </c>
      <c r="DF15" s="67">
        <f t="shared" ref="DF15:DF18" si="68">VLOOKUP(DD15,$X$15:$AF$18,3,FALSE)</f>
        <v>3</v>
      </c>
      <c r="DG15" s="67">
        <f t="shared" ref="DG15:DG18" si="69">VLOOKUP(DD15,$X$15:$AF$18,4,FALSE)</f>
        <v>0</v>
      </c>
      <c r="DH15" s="67">
        <f t="shared" ref="DH15:DH18" si="70">VLOOKUP(DD15,$X$15:$AF$18,5,FALSE)</f>
        <v>0</v>
      </c>
      <c r="DI15" s="67">
        <f t="shared" ref="DI15:DI18" si="71">VLOOKUP(DD15,$X$15:$AF$18,6,FALSE)</f>
        <v>26</v>
      </c>
      <c r="DJ15" s="67">
        <f t="shared" ref="DJ15:DJ18" si="72">VLOOKUP(DD15,$X$15:$AF$18,7,FALSE)</f>
        <v>1</v>
      </c>
      <c r="DK15" s="67">
        <f t="shared" ref="DK15:DK18" si="73">VLOOKUP(DD15,$X$15:$AF$18,8,FALSE)</f>
        <v>25</v>
      </c>
      <c r="DL15" s="67">
        <f t="shared" ref="DL15:DL18" si="74">VLOOKUP(DD15,$X$15:$AF$18,9,FALSE)</f>
        <v>9</v>
      </c>
      <c r="DM15" s="2"/>
      <c r="DN15" s="2"/>
      <c r="DO15" s="2"/>
      <c r="DP15" s="2"/>
      <c r="DQ15" s="2"/>
      <c r="DR15" s="2"/>
    </row>
    <row r="16" spans="1:122" ht="22.5" customHeight="1">
      <c r="A16" s="2"/>
      <c r="B16" s="27">
        <v>11</v>
      </c>
      <c r="C16" s="45">
        <v>45825</v>
      </c>
      <c r="D16" s="46">
        <v>0.80208333333333337</v>
      </c>
      <c r="E16" s="47" t="str">
        <f>Y20</f>
        <v>TORRE</v>
      </c>
      <c r="F16" s="128">
        <v>7</v>
      </c>
      <c r="G16" s="128">
        <v>3</v>
      </c>
      <c r="H16" s="48" t="str">
        <f>AA20</f>
        <v>TIRES</v>
      </c>
      <c r="I16" s="49" t="s">
        <v>33</v>
      </c>
      <c r="J16" s="50" t="s">
        <v>29</v>
      </c>
      <c r="K16" s="24" t="str">
        <f t="shared" ref="K16:K23" si="75">IF(F14&lt;&gt;"",IF(F14&gt;G14,E14,IF(G14&gt;F14,H14,"Empate")),"")</f>
        <v>SL BENFICA</v>
      </c>
      <c r="L16" s="24" t="str">
        <f t="shared" ref="L16:L23" si="76">IF(F14&lt;&gt;"",IF(F14&lt;G14,E14,IF(G14&lt;F14,H14,"Empate")),"")</f>
        <v>VILA VERDE</v>
      </c>
      <c r="M16" s="2"/>
      <c r="N16" s="129" t="str">
        <f t="shared" ref="N16:V16" si="77">DD18</f>
        <v>FONTAINHAS</v>
      </c>
      <c r="O16" s="85">
        <f t="shared" si="77"/>
        <v>3</v>
      </c>
      <c r="P16" s="86">
        <f t="shared" si="77"/>
        <v>0</v>
      </c>
      <c r="Q16" s="86">
        <f t="shared" si="77"/>
        <v>0</v>
      </c>
      <c r="R16" s="86">
        <f t="shared" si="77"/>
        <v>3</v>
      </c>
      <c r="S16" s="86">
        <f t="shared" si="77"/>
        <v>1</v>
      </c>
      <c r="T16" s="86">
        <f t="shared" si="77"/>
        <v>40</v>
      </c>
      <c r="U16" s="86">
        <f t="shared" si="77"/>
        <v>-39</v>
      </c>
      <c r="V16" s="87">
        <f t="shared" si="77"/>
        <v>0</v>
      </c>
      <c r="W16" s="2"/>
      <c r="X16" s="55" t="s">
        <v>42</v>
      </c>
      <c r="Y16" s="4">
        <f>DCOUNT($E$5:$F$29,$F$5,$Y19:$Y20)+DCOUNT($G$5:$H$29,$G$5,$Y19:$Y20)</f>
        <v>3</v>
      </c>
      <c r="Z16" s="4">
        <f>COUNTIF($K$6:$K$35,Y20)</f>
        <v>2</v>
      </c>
      <c r="AA16" s="4">
        <f t="shared" si="48"/>
        <v>0</v>
      </c>
      <c r="AB16" s="4">
        <f>COUNTIF($L$6:$L$35,Y20)</f>
        <v>1</v>
      </c>
      <c r="AC16" s="4">
        <f>DSUM($E$5:$F$29,$F$5,$Y19:$Y20)+DSUM($G$5:$H$29,$G$5,$Y19:$Y20)</f>
        <v>20</v>
      </c>
      <c r="AD16" s="4">
        <f>DSUM($E$5:$G$29,$G$5,$Y19:$Y20)+DSUM($F$5:$H$29,$F$5,$Y19:$Y20)</f>
        <v>11</v>
      </c>
      <c r="AE16" s="4">
        <f t="shared" si="49"/>
        <v>9</v>
      </c>
      <c r="AF16" s="56">
        <f t="shared" si="50"/>
        <v>6</v>
      </c>
      <c r="AG16" s="2"/>
      <c r="AH16" s="71" t="str">
        <f t="shared" si="51"/>
        <v>TORRE</v>
      </c>
      <c r="AI16" s="72">
        <f t="shared" si="52"/>
        <v>6</v>
      </c>
      <c r="AJ16" s="70" t="str">
        <f>IF(AI16&lt;=AI15,AH16,AH15)</f>
        <v>TORRE</v>
      </c>
      <c r="AK16" s="72">
        <f>VLOOKUP(AJ16,X15:AF18,9,FALSE)</f>
        <v>6</v>
      </c>
      <c r="AL16" s="42" t="str">
        <f>AJ16</f>
        <v>TORRE</v>
      </c>
      <c r="AM16" s="72">
        <f>VLOOKUP(AL16,X15:AF18,9,FALSE)</f>
        <v>6</v>
      </c>
      <c r="AN16" s="42" t="str">
        <f t="shared" ref="AN16:AN17" si="78">AL16</f>
        <v>TORRE</v>
      </c>
      <c r="AO16" s="72">
        <f>VLOOKUP(AN16,X15:AF18,9,FALSE)</f>
        <v>6</v>
      </c>
      <c r="AP16" s="70" t="str">
        <f>IF(AO16&gt;=AO17,AN16,AN17)</f>
        <v>TORRE</v>
      </c>
      <c r="AQ16" s="72">
        <f>VLOOKUP(AP16,X15:AF18,9,FALSE)</f>
        <v>6</v>
      </c>
      <c r="AR16" s="70" t="str">
        <f>IF(AQ16&gt;=AQ18,AP16,AP18)</f>
        <v>TORRE</v>
      </c>
      <c r="AS16" s="72">
        <f>VLOOKUP(AR16,X15:AF18,9,FALSE)</f>
        <v>6</v>
      </c>
      <c r="AT16" s="2"/>
      <c r="AU16" s="73"/>
      <c r="AV16" s="74" t="str">
        <f t="shared" ref="AV16:AW16" si="79">AR16</f>
        <v>TORRE</v>
      </c>
      <c r="AW16" s="75">
        <f t="shared" si="79"/>
        <v>6</v>
      </c>
      <c r="AX16" s="72">
        <f>VLOOKUP(AV16,X15:AF18,8,FALSE)</f>
        <v>9</v>
      </c>
      <c r="AY16" s="70" t="str">
        <f>IF(AND(AW15=AW16,AX16&gt;AX15),AV15,AV16)</f>
        <v>TORRE</v>
      </c>
      <c r="AZ16" s="72">
        <f>VLOOKUP(AY16,X15:AF18,9,FALSE)</f>
        <v>6</v>
      </c>
      <c r="BA16" s="72">
        <f>VLOOKUP(AY16,X15:AF18,8,FALSE)</f>
        <v>9</v>
      </c>
      <c r="BB16" s="70" t="str">
        <f>IF(AND(AZ16=AZ17,BA17&gt;BA16),AY17,AY16)</f>
        <v>TORRE</v>
      </c>
      <c r="BC16" s="72"/>
      <c r="BD16" s="72"/>
      <c r="BE16" s="2"/>
      <c r="BF16" s="76">
        <f>AZ16</f>
        <v>6</v>
      </c>
      <c r="BG16" s="77" t="str">
        <f>BB16</f>
        <v>TORRE</v>
      </c>
      <c r="BH16" s="2"/>
      <c r="BI16" s="44" t="str">
        <f t="shared" si="54"/>
        <v>TORRE</v>
      </c>
      <c r="BJ16" s="66">
        <f>VLOOKUP(BI16,X15:AF18,2,FALSE)</f>
        <v>3</v>
      </c>
      <c r="BK16" s="67">
        <f>VLOOKUP(BI16,X15:AF18,3,FALSE)</f>
        <v>2</v>
      </c>
      <c r="BL16" s="67">
        <f>VLOOKUP(BI16,X15:AF18,4,FALSE)</f>
        <v>0</v>
      </c>
      <c r="BM16" s="67">
        <f>VLOOKUP(BI16,X15:AF18,5,FALSE)</f>
        <v>1</v>
      </c>
      <c r="BN16" s="67">
        <f>VLOOKUP(BI16,X15:AF18,6,FALSE)</f>
        <v>20</v>
      </c>
      <c r="BO16" s="67">
        <f>VLOOKUP(BI16,X15:AF18,7,FALSE)</f>
        <v>11</v>
      </c>
      <c r="BP16" s="67">
        <f>VLOOKUP(BI16,X15:AF18,8,FALSE)</f>
        <v>9</v>
      </c>
      <c r="BQ16" s="67">
        <f>VLOOKUP(BI16,X15:AF18,9,FALSE)</f>
        <v>6</v>
      </c>
      <c r="BR16" s="2" t="str">
        <f t="shared" si="55"/>
        <v>TORRE</v>
      </c>
      <c r="BS16" s="2">
        <f>VLOOKUP(BR16,BI15:BQ18,9,FALSE)</f>
        <v>6</v>
      </c>
      <c r="BT16" s="2">
        <f>VLOOKUP(BR16,BI15:BQ18,8,FALSE)</f>
        <v>9</v>
      </c>
      <c r="BU16" s="68" t="str">
        <f>IF(AND(BS15=BS16,BT16&gt;BT15),BR15,BR16)</f>
        <v>TORRE</v>
      </c>
      <c r="BV16" s="69">
        <f>VLOOKUP(BU16,BI15:BQ18,9,FALSE)</f>
        <v>6</v>
      </c>
      <c r="BW16" s="69">
        <f>VLOOKUP(BU16,BI15:BQ18,8,FALSE)</f>
        <v>9</v>
      </c>
      <c r="BX16" s="69" t="str">
        <f t="shared" si="56"/>
        <v>TORRE</v>
      </c>
      <c r="BY16" s="2">
        <f>VLOOKUP(BX16,BI15:BQ18,9,FALSE)</f>
        <v>6</v>
      </c>
      <c r="BZ16" s="5">
        <f>VLOOKUP(BX16,BI15:BQ18,8,FALSE)</f>
        <v>9</v>
      </c>
      <c r="CA16" s="2" t="str">
        <f>IF(AND(BY16=BY17,BZ17&gt;BZ16),BX17,BX16)</f>
        <v>TORRE</v>
      </c>
      <c r="CB16" s="2">
        <f>VLOOKUP(CA16,BI15:BQ18,9,FALSE)</f>
        <v>6</v>
      </c>
      <c r="CC16" s="2">
        <f>VLOOKUP(CA16,BI15:BQ18,8,FALSE)</f>
        <v>9</v>
      </c>
      <c r="CD16" s="5">
        <f>VLOOKUP(CA16,BI15:BQ18,6,FALSE)</f>
        <v>20</v>
      </c>
      <c r="CE16" s="68" t="str">
        <f>IF(AND(CB15=CB16,CC15=CC16,CD16&gt;CD15),CA15,CA16)</f>
        <v>TORRE</v>
      </c>
      <c r="CF16" s="2">
        <f>VLOOKUP(CE16,BI15:BQ18,9,FALSE)</f>
        <v>6</v>
      </c>
      <c r="CG16" s="2">
        <f>VLOOKUP(CE16,BI15:BQ18,8,FALSE)</f>
        <v>9</v>
      </c>
      <c r="CH16" s="2">
        <f>VLOOKUP(CE16,BI15:BQ18,6,FALSE)</f>
        <v>20</v>
      </c>
      <c r="CI16" s="69" t="str">
        <f t="shared" si="57"/>
        <v>TORRE</v>
      </c>
      <c r="CJ16" s="2">
        <f>VLOOKUP(CI16,BI15:BQ18,9,FALSE)</f>
        <v>6</v>
      </c>
      <c r="CK16" s="2">
        <f>VLOOKUP(CI16,BI15:BQ18,8,FALSE)</f>
        <v>9</v>
      </c>
      <c r="CL16" s="2">
        <f>VLOOKUP(CI16,BI15:BQ18,6,FALSE)</f>
        <v>20</v>
      </c>
      <c r="CM16" s="69" t="str">
        <f>IF(AND(CJ16=CJ17,CK16=CK17,CL17&gt;CL16),CI17,CI16)</f>
        <v>TORRE</v>
      </c>
      <c r="CN16" s="2">
        <f>VLOOKUP(CM16,BI15:BQ18,9,FALSE)</f>
        <v>6</v>
      </c>
      <c r="CO16" s="2">
        <f>VLOOKUP(CM16,BI15:BQ18,8,FALSE)</f>
        <v>9</v>
      </c>
      <c r="CP16" s="2">
        <f>VLOOKUP(CM16,BI15:BQ18,6,FALSE)</f>
        <v>20</v>
      </c>
      <c r="CQ16" s="44" t="str">
        <f t="shared" si="58"/>
        <v>TORRE</v>
      </c>
      <c r="CR16" s="66">
        <f t="shared" si="59"/>
        <v>3</v>
      </c>
      <c r="CS16" s="67">
        <f t="shared" si="60"/>
        <v>2</v>
      </c>
      <c r="CT16" s="67">
        <f t="shared" si="61"/>
        <v>0</v>
      </c>
      <c r="CU16" s="67">
        <f t="shared" si="62"/>
        <v>1</v>
      </c>
      <c r="CV16" s="67">
        <f t="shared" si="63"/>
        <v>20</v>
      </c>
      <c r="CW16" s="67">
        <f t="shared" si="64"/>
        <v>11</v>
      </c>
      <c r="CX16" s="67">
        <f t="shared" si="65"/>
        <v>9</v>
      </c>
      <c r="CY16" s="67">
        <f t="shared" si="66"/>
        <v>6</v>
      </c>
      <c r="CZ16" s="2"/>
      <c r="DA16" s="2" t="str">
        <f>IF(ISNA(VLOOKUP(CQ16,K$6:L$25,1,FALSE))=TRUE,CM18,VLOOKUP(CQ16,K$6:L$25,1,FALSE))</f>
        <v>TORRE</v>
      </c>
      <c r="DB16" s="2" t="str">
        <f>IF(ISNA(VLOOKUP(CQ16,K$6:L$25,2,FALSE))=TRUE,CM18,VLOOKUP(CQ16,K$6:L$25,2,FALSE))</f>
        <v>TIRES</v>
      </c>
      <c r="DC16" s="2"/>
      <c r="DD16" s="2" t="str">
        <f t="shared" ref="DD16:DD18" si="80">IF(DD15=CM16,CM15,IF(AND(CR17=CR16,CY17=CY16,DA17=CM17,DB17=CM16),DA17,CM16))</f>
        <v>TORRE</v>
      </c>
      <c r="DE16" s="66">
        <f t="shared" si="67"/>
        <v>3</v>
      </c>
      <c r="DF16" s="67">
        <f t="shared" si="68"/>
        <v>2</v>
      </c>
      <c r="DG16" s="67">
        <f t="shared" si="69"/>
        <v>0</v>
      </c>
      <c r="DH16" s="67">
        <f t="shared" si="70"/>
        <v>1</v>
      </c>
      <c r="DI16" s="67">
        <f t="shared" si="71"/>
        <v>20</v>
      </c>
      <c r="DJ16" s="67">
        <f t="shared" si="72"/>
        <v>11</v>
      </c>
      <c r="DK16" s="67">
        <f t="shared" si="73"/>
        <v>9</v>
      </c>
      <c r="DL16" s="67">
        <f t="shared" si="74"/>
        <v>6</v>
      </c>
      <c r="DM16" s="2"/>
      <c r="DN16" s="2"/>
      <c r="DO16" s="2"/>
      <c r="DP16" s="2"/>
      <c r="DQ16" s="2"/>
      <c r="DR16" s="2"/>
    </row>
    <row r="17" spans="1:122" ht="22.5" customHeight="1">
      <c r="A17" s="2"/>
      <c r="B17" s="27">
        <v>12</v>
      </c>
      <c r="C17" s="45">
        <v>45825</v>
      </c>
      <c r="D17" s="46">
        <v>0.80208333333333337</v>
      </c>
      <c r="E17" s="47" t="str">
        <f>X20</f>
        <v>BENFICA EF</v>
      </c>
      <c r="F17" s="128">
        <v>14</v>
      </c>
      <c r="G17" s="128">
        <v>1</v>
      </c>
      <c r="H17" s="47" t="str">
        <f>Z20</f>
        <v>FONTAINHAS</v>
      </c>
      <c r="I17" s="49" t="s">
        <v>36</v>
      </c>
      <c r="J17" s="50" t="s">
        <v>29</v>
      </c>
      <c r="K17" s="24" t="str">
        <f t="shared" si="75"/>
        <v>CASCAIS</v>
      </c>
      <c r="L17" s="24" t="str">
        <f t="shared" si="76"/>
        <v>TRAJOUCE</v>
      </c>
      <c r="M17" s="2"/>
      <c r="N17" s="3"/>
      <c r="O17" s="2"/>
      <c r="P17" s="2"/>
      <c r="Q17" s="2"/>
      <c r="R17" s="2"/>
      <c r="S17" s="2"/>
      <c r="T17" s="2"/>
      <c r="U17" s="2"/>
      <c r="V17" s="2"/>
      <c r="W17" s="2"/>
      <c r="X17" s="55" t="s">
        <v>43</v>
      </c>
      <c r="Y17" s="4">
        <f>DCOUNT($E$5:$F$29,$F$5,$Z19:$Z20)+DCOUNT($G$5:$H$29,$G$5,$Z19:$Z20)</f>
        <v>3</v>
      </c>
      <c r="Z17" s="4">
        <f>COUNTIF($K$6:$K$35,Z20)</f>
        <v>0</v>
      </c>
      <c r="AA17" s="4">
        <f t="shared" si="48"/>
        <v>0</v>
      </c>
      <c r="AB17" s="4">
        <f>COUNTIF($L$6:$L$35,Z20)</f>
        <v>3</v>
      </c>
      <c r="AC17" s="4">
        <f>DSUM($E$5:$F$29,$F$5,$Z19:$Z20)+DSUM($G$5:$H$29,$G$5,$Z19:$Z20)</f>
        <v>1</v>
      </c>
      <c r="AD17" s="4">
        <f>DSUM($E$5:$G$29,$G$5,$Z19:$Z20)+DSUM($F$5:$H$29,$F$5,$Z19:$Z20)</f>
        <v>40</v>
      </c>
      <c r="AE17" s="4">
        <f t="shared" si="49"/>
        <v>-39</v>
      </c>
      <c r="AF17" s="56">
        <f t="shared" si="50"/>
        <v>0</v>
      </c>
      <c r="AG17" s="2"/>
      <c r="AH17" s="71" t="str">
        <f t="shared" si="51"/>
        <v>FONTAINHAS</v>
      </c>
      <c r="AI17" s="72">
        <f t="shared" si="52"/>
        <v>0</v>
      </c>
      <c r="AJ17" s="42" t="str">
        <f t="shared" ref="AJ17:AJ18" si="81">AH17</f>
        <v>FONTAINHAS</v>
      </c>
      <c r="AK17" s="72">
        <f>VLOOKUP(AJ17,X15:AF18,9,FALSE)</f>
        <v>0</v>
      </c>
      <c r="AL17" s="70" t="str">
        <f>IF(AK17&lt;=AK15,AJ17,AJ15)</f>
        <v>FONTAINHAS</v>
      </c>
      <c r="AM17" s="72">
        <f>VLOOKUP(AL17,X15:AF18,9,FALSE)</f>
        <v>0</v>
      </c>
      <c r="AN17" s="42" t="str">
        <f t="shared" si="78"/>
        <v>FONTAINHAS</v>
      </c>
      <c r="AO17" s="72">
        <f>VLOOKUP(AN17,X15:AF18,9,FALSE)</f>
        <v>0</v>
      </c>
      <c r="AP17" s="70" t="str">
        <f>IF(AO17&lt;=AO16,AN17,AN16)</f>
        <v>FONTAINHAS</v>
      </c>
      <c r="AQ17" s="72">
        <f>VLOOKUP(AP17,X15:AF18,9,FALSE)</f>
        <v>0</v>
      </c>
      <c r="AR17" s="42" t="str">
        <f>AP17</f>
        <v>FONTAINHAS</v>
      </c>
      <c r="AS17" s="72">
        <f>VLOOKUP(AR17,X15:AF18,9,FALSE)</f>
        <v>0</v>
      </c>
      <c r="AT17" s="70" t="str">
        <f>IF(AS17&gt;=AS18,AR17,AR18)</f>
        <v>TIRES</v>
      </c>
      <c r="AU17" s="88">
        <f>VLOOKUP(AT17,X15:AF18,9,FALSE)</f>
        <v>3</v>
      </c>
      <c r="AV17" s="74" t="str">
        <f t="shared" ref="AV17:AW17" si="82">AT17</f>
        <v>TIRES</v>
      </c>
      <c r="AW17" s="75">
        <f t="shared" si="82"/>
        <v>3</v>
      </c>
      <c r="AX17" s="72">
        <f>VLOOKUP(AV17,X15:AF18,8,FALSE)</f>
        <v>5</v>
      </c>
      <c r="AY17" s="42" t="str">
        <f t="shared" ref="AY17:AY18" si="83">AV17</f>
        <v>TIRES</v>
      </c>
      <c r="AZ17" s="72">
        <f>VLOOKUP(AY17,X15:AF18,9,FALSE)</f>
        <v>3</v>
      </c>
      <c r="BA17" s="72">
        <f>VLOOKUP(AY17,X15:AF18,8,FALSE)</f>
        <v>5</v>
      </c>
      <c r="BB17" s="70" t="str">
        <f>IF(AND(AZ16=AZ17,BA17&gt;BA16),AY16,AY17)</f>
        <v>TIRES</v>
      </c>
      <c r="BC17" s="72">
        <f>VLOOKUP(BB17,X15:AF18,9,FALSE)</f>
        <v>3</v>
      </c>
      <c r="BD17" s="72">
        <f>VLOOKUP(BB17,X15:AF18,8,FALSE)</f>
        <v>5</v>
      </c>
      <c r="BE17" s="70" t="str">
        <f>IF(AND(BC17=BC18,BD18&gt;BD17),BB18,BB17)</f>
        <v>TIRES</v>
      </c>
      <c r="BF17" s="76">
        <f>BC17</f>
        <v>3</v>
      </c>
      <c r="BG17" s="77" t="str">
        <f t="shared" ref="BG17:BG18" si="84">BE17</f>
        <v>TIRES</v>
      </c>
      <c r="BH17" s="2"/>
      <c r="BI17" s="44" t="str">
        <f t="shared" si="54"/>
        <v>TIRES</v>
      </c>
      <c r="BJ17" s="66">
        <f>VLOOKUP(BI17,X15:AF18,2,FALSE)</f>
        <v>3</v>
      </c>
      <c r="BK17" s="67">
        <f>VLOOKUP(BI17,X15:AF18,3,FALSE)</f>
        <v>1</v>
      </c>
      <c r="BL17" s="67">
        <f>VLOOKUP(BI17,X15:AF18,4,FALSE)</f>
        <v>0</v>
      </c>
      <c r="BM17" s="67">
        <f>VLOOKUP(BI17,X15:AF18,5,FALSE)</f>
        <v>2</v>
      </c>
      <c r="BN17" s="67">
        <f>VLOOKUP(BI17,X15:AF18,6,FALSE)</f>
        <v>16</v>
      </c>
      <c r="BO17" s="67">
        <f>VLOOKUP(BI17,X15:AF18,7,FALSE)</f>
        <v>11</v>
      </c>
      <c r="BP17" s="67">
        <f>VLOOKUP(BI17,X15:AF18,8,FALSE)</f>
        <v>5</v>
      </c>
      <c r="BQ17" s="67">
        <f>VLOOKUP(BI17,X15:AF18,9,FALSE)</f>
        <v>3</v>
      </c>
      <c r="BR17" s="2" t="str">
        <f t="shared" si="55"/>
        <v>TIRES</v>
      </c>
      <c r="BS17" s="2">
        <f>VLOOKUP(BR17,BI15:BQ18,9,FALSE)</f>
        <v>3</v>
      </c>
      <c r="BT17" s="2">
        <f>VLOOKUP(BR17,BI15:BQ18,8,FALSE)</f>
        <v>5</v>
      </c>
      <c r="BU17" s="69" t="str">
        <f>IF(AND(BS17=BS18,BT18&gt;BT17),BR18,BR17)</f>
        <v>TIRES</v>
      </c>
      <c r="BV17" s="69">
        <f>VLOOKUP(BU17,BI15:BQ18,9,FALSE)</f>
        <v>3</v>
      </c>
      <c r="BW17" s="69">
        <f>VLOOKUP(BU17,BI15:BQ18,8,FALSE)</f>
        <v>5</v>
      </c>
      <c r="BX17" s="68" t="str">
        <f t="shared" ref="BX17:BX18" si="85">IF(AND(BV15=BV17,BW17&gt;BW15),BU15,BU17)</f>
        <v>TIRES</v>
      </c>
      <c r="BY17" s="2">
        <f>VLOOKUP(BX17,BI15:BQ18,9,FALSE)</f>
        <v>3</v>
      </c>
      <c r="BZ17" s="5">
        <f>VLOOKUP(BX17,BI15:BQ18,8,FALSE)</f>
        <v>5</v>
      </c>
      <c r="CA17" s="2" t="str">
        <f>IF(AND(BY16=BY17,BZ17&gt;BZ16),BX16,BX17)</f>
        <v>TIRES</v>
      </c>
      <c r="CB17" s="2">
        <f>VLOOKUP(CA17,BI15:BQ18,9,FALSE)</f>
        <v>3</v>
      </c>
      <c r="CC17" s="2">
        <f>VLOOKUP(CA17,BI15:BQ18,8,FALSE)</f>
        <v>5</v>
      </c>
      <c r="CD17" s="5">
        <f>VLOOKUP(CA17,BI15:BQ18,6,FALSE)</f>
        <v>16</v>
      </c>
      <c r="CE17" s="69" t="str">
        <f>IF(AND(CB17=CB18,CC17=CC18,CD18&gt;CD17),CA18,CA17)</f>
        <v>TIRES</v>
      </c>
      <c r="CF17" s="2">
        <f>VLOOKUP(CE17,BI15:BQ18,9,FALSE)</f>
        <v>3</v>
      </c>
      <c r="CG17" s="2">
        <f>VLOOKUP(CE17,BI15:BQ18,8,FALSE)</f>
        <v>5</v>
      </c>
      <c r="CH17" s="2">
        <f>VLOOKUP(CE17,BI15:BQ18,6,FALSE)</f>
        <v>16</v>
      </c>
      <c r="CI17" s="68" t="str">
        <f t="shared" ref="CI17:CI18" si="86">IF(AND(CF15=CF17,CG15=CG17,CH17&gt;CH15),CE15,CE17)</f>
        <v>TIRES</v>
      </c>
      <c r="CJ17" s="2">
        <f>VLOOKUP(CI17,BI15:BQ18,9,FALSE)</f>
        <v>3</v>
      </c>
      <c r="CK17" s="2">
        <f>VLOOKUP(CI17,BI15:BQ18,8,FALSE)</f>
        <v>5</v>
      </c>
      <c r="CL17" s="2">
        <f>VLOOKUP(CI17,BI15:BQ18,6,FALSE)</f>
        <v>16</v>
      </c>
      <c r="CM17" s="69" t="str">
        <f>IF(AND(CJ16=CJ17,CK16=CK17,CL17&gt;CL16),CI16,CI17)</f>
        <v>TIRES</v>
      </c>
      <c r="CN17" s="2">
        <f>VLOOKUP(CM17,BI15:BQ18,9,FALSE)</f>
        <v>3</v>
      </c>
      <c r="CO17" s="2">
        <f>VLOOKUP(CM17,BI15:BQ18,8,FALSE)</f>
        <v>5</v>
      </c>
      <c r="CP17" s="2">
        <f>VLOOKUP(CM17,BI15:BQ18,6,FALSE)</f>
        <v>16</v>
      </c>
      <c r="CQ17" s="44" t="str">
        <f t="shared" si="58"/>
        <v>TIRES</v>
      </c>
      <c r="CR17" s="66">
        <f t="shared" si="59"/>
        <v>3</v>
      </c>
      <c r="CS17" s="67">
        <f t="shared" si="60"/>
        <v>1</v>
      </c>
      <c r="CT17" s="67">
        <f t="shared" si="61"/>
        <v>0</v>
      </c>
      <c r="CU17" s="67">
        <f t="shared" si="62"/>
        <v>2</v>
      </c>
      <c r="CV17" s="67">
        <f t="shared" si="63"/>
        <v>16</v>
      </c>
      <c r="CW17" s="67">
        <f t="shared" si="64"/>
        <v>11</v>
      </c>
      <c r="CX17" s="67">
        <f t="shared" si="65"/>
        <v>5</v>
      </c>
      <c r="CY17" s="67">
        <f t="shared" si="66"/>
        <v>3</v>
      </c>
      <c r="CZ17" s="2"/>
      <c r="DA17" s="2" t="str">
        <f>IF(ISNA(VLOOKUP(CQ17,K$6:L$25,1,FALSE))=TRUE,CM18,VLOOKUP(CQ17,K$6:L$25,1,FALSE))</f>
        <v>TIRES</v>
      </c>
      <c r="DB17" s="2" t="str">
        <f>IF(ISNA(VLOOKUP(CQ17,K$6:L$25,2,FALSE))=TRUE,CM18,VLOOKUP(CQ17,K$6:L$25,2,FALSE))</f>
        <v>FONTAINHAS</v>
      </c>
      <c r="DC17" s="2"/>
      <c r="DD17" s="2" t="str">
        <f t="shared" si="80"/>
        <v>TIRES</v>
      </c>
      <c r="DE17" s="66">
        <f t="shared" si="67"/>
        <v>3</v>
      </c>
      <c r="DF17" s="67">
        <f t="shared" si="68"/>
        <v>1</v>
      </c>
      <c r="DG17" s="67">
        <f t="shared" si="69"/>
        <v>0</v>
      </c>
      <c r="DH17" s="67">
        <f t="shared" si="70"/>
        <v>2</v>
      </c>
      <c r="DI17" s="67">
        <f t="shared" si="71"/>
        <v>16</v>
      </c>
      <c r="DJ17" s="67">
        <f t="shared" si="72"/>
        <v>11</v>
      </c>
      <c r="DK17" s="67">
        <f t="shared" si="73"/>
        <v>5</v>
      </c>
      <c r="DL17" s="67">
        <f t="shared" si="74"/>
        <v>3</v>
      </c>
      <c r="DM17" s="2"/>
      <c r="DN17" s="2"/>
      <c r="DO17" s="2"/>
      <c r="DP17" s="2"/>
      <c r="DQ17" s="2"/>
      <c r="DR17" s="2"/>
    </row>
    <row r="18" spans="1:122" ht="22.5" customHeight="1">
      <c r="A18" s="2"/>
      <c r="B18" s="27">
        <v>13</v>
      </c>
      <c r="C18" s="78">
        <v>45825</v>
      </c>
      <c r="D18" s="79">
        <v>0.80208333333333337</v>
      </c>
      <c r="E18" s="81" t="str">
        <f>Y27</f>
        <v>ALCOITÃO</v>
      </c>
      <c r="F18" s="128">
        <v>3</v>
      </c>
      <c r="G18" s="128">
        <v>3</v>
      </c>
      <c r="H18" s="81" t="str">
        <f>AA27</f>
        <v>CARCAVELOS</v>
      </c>
      <c r="I18" s="82" t="s">
        <v>38</v>
      </c>
      <c r="J18" s="83" t="s">
        <v>34</v>
      </c>
      <c r="K18" s="24" t="str">
        <f t="shared" si="75"/>
        <v>TORRE</v>
      </c>
      <c r="L18" s="24" t="str">
        <f t="shared" si="76"/>
        <v>TIRES</v>
      </c>
      <c r="M18" s="2"/>
      <c r="N18" s="108" t="s">
        <v>34</v>
      </c>
      <c r="O18" s="26" t="s">
        <v>22</v>
      </c>
      <c r="P18" s="9" t="s">
        <v>23</v>
      </c>
      <c r="Q18" s="9" t="s">
        <v>24</v>
      </c>
      <c r="R18" s="9" t="s">
        <v>25</v>
      </c>
      <c r="S18" s="9" t="s">
        <v>6</v>
      </c>
      <c r="T18" s="9" t="s">
        <v>11</v>
      </c>
      <c r="U18" s="9" t="s">
        <v>5</v>
      </c>
      <c r="V18" s="11" t="s">
        <v>26</v>
      </c>
      <c r="W18" s="2"/>
      <c r="X18" s="90" t="s">
        <v>44</v>
      </c>
      <c r="Y18" s="91">
        <f>DCOUNT($E$5:$F$29,$F$5,$AA19:$AA20)+DCOUNT($G$5:$H$29,$G$5,$AA19:$AA20)</f>
        <v>3</v>
      </c>
      <c r="Z18" s="91">
        <f>COUNTIF($K$6:$K$35,AA20)</f>
        <v>1</v>
      </c>
      <c r="AA18" s="91">
        <f t="shared" si="48"/>
        <v>0</v>
      </c>
      <c r="AB18" s="91">
        <f>COUNTIF($L$6:$L$35,AA20)</f>
        <v>2</v>
      </c>
      <c r="AC18" s="91">
        <f>DSUM($E$5:$F$29,$F$5,$AA19:$AA20)+DSUM($G$5:$H$29,$G$5,$AA19:$AA20)</f>
        <v>16</v>
      </c>
      <c r="AD18" s="91">
        <f>DSUM($E$5:$G$29,$G$5,$AA19:$AA20)+DSUM($F$5:$H$29,$F$5,$AA19:$AA20)</f>
        <v>11</v>
      </c>
      <c r="AE18" s="91">
        <f t="shared" si="49"/>
        <v>5</v>
      </c>
      <c r="AF18" s="92">
        <f t="shared" si="50"/>
        <v>3</v>
      </c>
      <c r="AG18" s="2"/>
      <c r="AH18" s="93" t="str">
        <f t="shared" si="51"/>
        <v>TIRES</v>
      </c>
      <c r="AI18" s="94">
        <f t="shared" si="52"/>
        <v>3</v>
      </c>
      <c r="AJ18" s="95" t="str">
        <f t="shared" si="81"/>
        <v>TIRES</v>
      </c>
      <c r="AK18" s="94">
        <f>VLOOKUP(AJ18,X15:AF18,9,FALSE)</f>
        <v>3</v>
      </c>
      <c r="AL18" s="95" t="str">
        <f>AJ18</f>
        <v>TIRES</v>
      </c>
      <c r="AM18" s="94">
        <f>VLOOKUP(AL18,X15:AF18,9,FALSE)</f>
        <v>3</v>
      </c>
      <c r="AN18" s="96" t="str">
        <f>IF(AM18&lt;=AM15,AL18,AL15)</f>
        <v>TIRES</v>
      </c>
      <c r="AO18" s="94">
        <f>VLOOKUP(AN18,X15:AF18,9,FALSE)</f>
        <v>3</v>
      </c>
      <c r="AP18" s="95" t="str">
        <f>AN18</f>
        <v>TIRES</v>
      </c>
      <c r="AQ18" s="94">
        <f>VLOOKUP(AP18,X15:AF18,9,FALSE)</f>
        <v>3</v>
      </c>
      <c r="AR18" s="96" t="str">
        <f>IF(AQ18&lt;=AQ16,AP18,AP16)</f>
        <v>TIRES</v>
      </c>
      <c r="AS18" s="94">
        <f>VLOOKUP(AR18,X15:AF18,9,FALSE)</f>
        <v>3</v>
      </c>
      <c r="AT18" s="96" t="str">
        <f>IF(AS18&lt;=AS17,AR18,AR17)</f>
        <v>FONTAINHAS</v>
      </c>
      <c r="AU18" s="97">
        <f>VLOOKUP(AT18,X15:AF18,9,FALSE)</f>
        <v>0</v>
      </c>
      <c r="AV18" s="98" t="str">
        <f t="shared" ref="AV18:AW18" si="87">AT18</f>
        <v>FONTAINHAS</v>
      </c>
      <c r="AW18" s="99">
        <f t="shared" si="87"/>
        <v>0</v>
      </c>
      <c r="AX18" s="94">
        <f>VLOOKUP(AV18,X15:AF18,8,FALSE)</f>
        <v>-39</v>
      </c>
      <c r="AY18" s="95" t="str">
        <f t="shared" si="83"/>
        <v>FONTAINHAS</v>
      </c>
      <c r="AZ18" s="94">
        <f>VLOOKUP(AY18,X15:AF18,9,FALSE)</f>
        <v>0</v>
      </c>
      <c r="BA18" s="94">
        <f>VLOOKUP(AY18,X15:AF18,8,FALSE)</f>
        <v>-39</v>
      </c>
      <c r="BB18" s="95" t="str">
        <f>AY18</f>
        <v>FONTAINHAS</v>
      </c>
      <c r="BC18" s="94">
        <f>VLOOKUP(BB18,X15:AF18,9,FALSE)</f>
        <v>0</v>
      </c>
      <c r="BD18" s="94">
        <f>VLOOKUP(BB18,X15:AF18,8,FALSE)</f>
        <v>-39</v>
      </c>
      <c r="BE18" s="96" t="str">
        <f>IF(AND(BC17=BC18,BD18&gt;BD17),BB17,BB18)</f>
        <v>FONTAINHAS</v>
      </c>
      <c r="BF18" s="100">
        <f>VLOOKUP(BE18,X15:AF18,9,FALSE)</f>
        <v>0</v>
      </c>
      <c r="BG18" s="101" t="str">
        <f t="shared" si="84"/>
        <v>FONTAINHAS</v>
      </c>
      <c r="BH18" s="2"/>
      <c r="BI18" s="44" t="str">
        <f t="shared" si="54"/>
        <v>FONTAINHAS</v>
      </c>
      <c r="BJ18" s="66">
        <f>VLOOKUP(BI18,X15:AF18,2,FALSE)</f>
        <v>3</v>
      </c>
      <c r="BK18" s="67">
        <f>VLOOKUP(BI18,X15:AF18,3,FALSE)</f>
        <v>0</v>
      </c>
      <c r="BL18" s="67">
        <f>VLOOKUP(BI18,X15:AF18,4,FALSE)</f>
        <v>0</v>
      </c>
      <c r="BM18" s="67">
        <f>VLOOKUP(BI18,X15:AF18,5,FALSE)</f>
        <v>3</v>
      </c>
      <c r="BN18" s="67">
        <f>VLOOKUP(BI18,X15:AF18,6,FALSE)</f>
        <v>1</v>
      </c>
      <c r="BO18" s="67">
        <f>VLOOKUP(BI18,X15:AF18,7,FALSE)</f>
        <v>40</v>
      </c>
      <c r="BP18" s="67">
        <f>VLOOKUP(BI18,X15:AF18,8,FALSE)</f>
        <v>-39</v>
      </c>
      <c r="BQ18" s="67">
        <f>VLOOKUP(BI18,X15:AF18,9,FALSE)</f>
        <v>0</v>
      </c>
      <c r="BR18" s="2" t="str">
        <f t="shared" si="55"/>
        <v>FONTAINHAS</v>
      </c>
      <c r="BS18" s="2">
        <f>VLOOKUP(BR18,BI15:BQ18,9,FALSE)</f>
        <v>0</v>
      </c>
      <c r="BT18" s="2">
        <f>VLOOKUP(BR18,BI15:BQ18,8,FALSE)</f>
        <v>-39</v>
      </c>
      <c r="BU18" s="69" t="str">
        <f>IF(AND(BS17=BS18,BT18&gt;BT17),BR17,BR18)</f>
        <v>FONTAINHAS</v>
      </c>
      <c r="BV18" s="69">
        <f>VLOOKUP(BU18,BI15:BQ18,9,FALSE)</f>
        <v>0</v>
      </c>
      <c r="BW18" s="69">
        <f>VLOOKUP(BU18,BI15:BQ18,8,FALSE)</f>
        <v>-39</v>
      </c>
      <c r="BX18" s="69" t="str">
        <f t="shared" si="85"/>
        <v>FONTAINHAS</v>
      </c>
      <c r="BY18" s="2">
        <f>VLOOKUP(BX18,BI15:BQ18,9,FALSE)</f>
        <v>0</v>
      </c>
      <c r="BZ18" s="5">
        <f>VLOOKUP(BX18,BI15:BQ18,8,FALSE)</f>
        <v>-39</v>
      </c>
      <c r="CA18" s="70" t="str">
        <f>IF(AND(BY15=BY18,BZ18&gt;BZ15),BX15,BX18)</f>
        <v>FONTAINHAS</v>
      </c>
      <c r="CB18" s="2">
        <f>VLOOKUP(CA18,BI15:BQ18,9,FALSE)</f>
        <v>0</v>
      </c>
      <c r="CC18" s="2">
        <f>VLOOKUP(CA18,BI15:BQ18,8,FALSE)</f>
        <v>-39</v>
      </c>
      <c r="CD18" s="5">
        <f>VLOOKUP(CA18,BI15:BQ18,6,FALSE)</f>
        <v>1</v>
      </c>
      <c r="CE18" s="69" t="str">
        <f>IF(AND(CB17=CB18,CC17=CC18,CD18&gt;CD17),CA17,CA18)</f>
        <v>FONTAINHAS</v>
      </c>
      <c r="CF18" s="2">
        <f>VLOOKUP(CE18,BI15:BQ18,9,FALSE)</f>
        <v>0</v>
      </c>
      <c r="CG18" s="2">
        <f>VLOOKUP(CE18,BI15:BQ18,8,FALSE)</f>
        <v>-39</v>
      </c>
      <c r="CH18" s="2">
        <f>VLOOKUP(CE18,BI15:BQ18,6,FALSE)</f>
        <v>1</v>
      </c>
      <c r="CI18" s="69" t="str">
        <f t="shared" si="86"/>
        <v>FONTAINHAS</v>
      </c>
      <c r="CJ18" s="2">
        <f>VLOOKUP(CI18,BI15:BQ18,9,FALSE)</f>
        <v>0</v>
      </c>
      <c r="CK18" s="2">
        <f>VLOOKUP(CI18,BI15:BQ18,8,FALSE)</f>
        <v>-39</v>
      </c>
      <c r="CL18" s="2">
        <f>VLOOKUP(CI18,BI15:BQ18,6,FALSE)</f>
        <v>1</v>
      </c>
      <c r="CM18" s="68" t="str">
        <f>IF(AND(CJ15=CJ18,CK15=CK18,CL18&gt;CL15),CI15,CI18)</f>
        <v>FONTAINHAS</v>
      </c>
      <c r="CN18" s="2">
        <f>VLOOKUP(CM18,BI15:BQ18,9,FALSE)</f>
        <v>0</v>
      </c>
      <c r="CO18" s="2">
        <f>VLOOKUP(CM18,BI15:BQ18,8,FALSE)</f>
        <v>-39</v>
      </c>
      <c r="CP18" s="2">
        <f>VLOOKUP(CM18,BI15:BQ18,6,FALSE)</f>
        <v>1</v>
      </c>
      <c r="CQ18" s="44" t="str">
        <f t="shared" si="58"/>
        <v>FONTAINHAS</v>
      </c>
      <c r="CR18" s="66">
        <f t="shared" si="59"/>
        <v>3</v>
      </c>
      <c r="CS18" s="67">
        <f t="shared" si="60"/>
        <v>0</v>
      </c>
      <c r="CT18" s="67">
        <f t="shared" si="61"/>
        <v>0</v>
      </c>
      <c r="CU18" s="67">
        <f t="shared" si="62"/>
        <v>3</v>
      </c>
      <c r="CV18" s="67">
        <f t="shared" si="63"/>
        <v>1</v>
      </c>
      <c r="CW18" s="67">
        <f t="shared" si="64"/>
        <v>40</v>
      </c>
      <c r="CX18" s="67">
        <f t="shared" si="65"/>
        <v>-39</v>
      </c>
      <c r="CY18" s="67">
        <f t="shared" si="66"/>
        <v>0</v>
      </c>
      <c r="CZ18" s="2"/>
      <c r="DA18" s="2" t="str">
        <f>IF(ISNA(VLOOKUP(CQ18,K$6:L$25,1,FALSE))=TRUE,CM18,VLOOKUP(CQ18,K$6:L$25,1,FALSE))</f>
        <v>FONTAINHAS</v>
      </c>
      <c r="DB18" s="2" t="str">
        <f>IF(ISNA(VLOOKUP(CQ18,K$6:L$25,2,FALSE))=TRUE,CM18,VLOOKUP(CQ18,K$6:L$25,2,FALSE))</f>
        <v>FONTAINHAS</v>
      </c>
      <c r="DC18" s="2"/>
      <c r="DD18" s="2" t="str">
        <f t="shared" si="80"/>
        <v>FONTAINHAS</v>
      </c>
      <c r="DE18" s="66">
        <f t="shared" si="67"/>
        <v>3</v>
      </c>
      <c r="DF18" s="67">
        <f t="shared" si="68"/>
        <v>0</v>
      </c>
      <c r="DG18" s="67">
        <f t="shared" si="69"/>
        <v>0</v>
      </c>
      <c r="DH18" s="67">
        <f t="shared" si="70"/>
        <v>3</v>
      </c>
      <c r="DI18" s="67">
        <f t="shared" si="71"/>
        <v>1</v>
      </c>
      <c r="DJ18" s="67">
        <f t="shared" si="72"/>
        <v>40</v>
      </c>
      <c r="DK18" s="67">
        <f t="shared" si="73"/>
        <v>-39</v>
      </c>
      <c r="DL18" s="67">
        <f t="shared" si="74"/>
        <v>0</v>
      </c>
      <c r="DM18" s="2"/>
      <c r="DN18" s="2"/>
      <c r="DO18" s="2"/>
      <c r="DP18" s="2"/>
      <c r="DQ18" s="2"/>
      <c r="DR18" s="2"/>
    </row>
    <row r="19" spans="1:122" ht="22.5" customHeight="1">
      <c r="A19" s="2"/>
      <c r="B19" s="27">
        <v>14</v>
      </c>
      <c r="C19" s="78">
        <v>45825</v>
      </c>
      <c r="D19" s="79">
        <v>0.80208333333333337</v>
      </c>
      <c r="E19" s="80" t="str">
        <f>X27</f>
        <v>ESTORIL PRAIA</v>
      </c>
      <c r="F19" s="128">
        <v>4</v>
      </c>
      <c r="G19" s="128">
        <v>0</v>
      </c>
      <c r="H19" s="80" t="str">
        <f>Z27</f>
        <v>ESTORIL AC</v>
      </c>
      <c r="I19" s="82" t="s">
        <v>45</v>
      </c>
      <c r="J19" s="83" t="s">
        <v>34</v>
      </c>
      <c r="K19" s="24" t="str">
        <f t="shared" si="75"/>
        <v>BENFICA EF</v>
      </c>
      <c r="L19" s="24" t="str">
        <f t="shared" si="76"/>
        <v>FONTAINHAS</v>
      </c>
      <c r="M19" s="2"/>
      <c r="N19" s="130" t="str">
        <f t="shared" ref="N19:V19" si="88">DD22</f>
        <v>ESTORIL AC</v>
      </c>
      <c r="O19" s="36">
        <f t="shared" si="88"/>
        <v>3</v>
      </c>
      <c r="P19" s="37">
        <f t="shared" si="88"/>
        <v>2</v>
      </c>
      <c r="Q19" s="37">
        <f t="shared" si="88"/>
        <v>0</v>
      </c>
      <c r="R19" s="37">
        <f t="shared" si="88"/>
        <v>1</v>
      </c>
      <c r="S19" s="37">
        <f t="shared" si="88"/>
        <v>8</v>
      </c>
      <c r="T19" s="37">
        <f t="shared" si="88"/>
        <v>9</v>
      </c>
      <c r="U19" s="37">
        <f t="shared" si="88"/>
        <v>-1</v>
      </c>
      <c r="V19" s="38">
        <f t="shared" si="88"/>
        <v>6</v>
      </c>
      <c r="W19" s="2"/>
      <c r="X19" s="109" t="s">
        <v>10</v>
      </c>
      <c r="Y19" s="109" t="s">
        <v>10</v>
      </c>
      <c r="Z19" s="109" t="s">
        <v>10</v>
      </c>
      <c r="AA19" s="109" t="s">
        <v>10</v>
      </c>
      <c r="AB19" s="4"/>
      <c r="AC19" s="4"/>
      <c r="AD19" s="4"/>
      <c r="AE19" s="4"/>
      <c r="AF19" s="4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</row>
    <row r="20" spans="1:122" ht="22.5" customHeight="1">
      <c r="A20" s="2"/>
      <c r="B20" s="27">
        <v>15</v>
      </c>
      <c r="C20" s="102">
        <v>45825</v>
      </c>
      <c r="D20" s="103">
        <v>0.80208333333333337</v>
      </c>
      <c r="E20" s="104" t="str">
        <f>X34</f>
        <v>REAL SC</v>
      </c>
      <c r="F20" s="128">
        <v>2</v>
      </c>
      <c r="G20" s="128">
        <v>7</v>
      </c>
      <c r="H20" s="104" t="str">
        <f>Z34</f>
        <v>SINTRENSE</v>
      </c>
      <c r="I20" s="106" t="s">
        <v>20</v>
      </c>
      <c r="J20" s="107" t="s">
        <v>25</v>
      </c>
      <c r="K20" s="24" t="str">
        <f t="shared" si="75"/>
        <v>Empate</v>
      </c>
      <c r="L20" s="24" t="str">
        <f t="shared" si="76"/>
        <v>Empate</v>
      </c>
      <c r="M20" s="2"/>
      <c r="N20" s="131" t="str">
        <f t="shared" ref="N20:V20" si="89">DD23</f>
        <v>ALCOITÃO</v>
      </c>
      <c r="O20" s="52">
        <f t="shared" si="89"/>
        <v>3</v>
      </c>
      <c r="P20" s="53">
        <f t="shared" si="89"/>
        <v>1</v>
      </c>
      <c r="Q20" s="53">
        <f t="shared" si="89"/>
        <v>1</v>
      </c>
      <c r="R20" s="53">
        <f t="shared" si="89"/>
        <v>1</v>
      </c>
      <c r="S20" s="53">
        <f t="shared" si="89"/>
        <v>13</v>
      </c>
      <c r="T20" s="53">
        <f t="shared" si="89"/>
        <v>11</v>
      </c>
      <c r="U20" s="53">
        <f t="shared" si="89"/>
        <v>2</v>
      </c>
      <c r="V20" s="54">
        <f t="shared" si="89"/>
        <v>4</v>
      </c>
      <c r="W20" s="2"/>
      <c r="X20" s="4" t="s">
        <v>41</v>
      </c>
      <c r="Y20" s="4" t="s">
        <v>42</v>
      </c>
      <c r="Z20" s="4" t="s">
        <v>43</v>
      </c>
      <c r="AA20" s="4" t="s">
        <v>44</v>
      </c>
      <c r="AB20" s="4"/>
      <c r="AC20" s="4"/>
      <c r="AD20" s="4"/>
      <c r="AE20" s="4"/>
      <c r="AF20" s="4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</row>
    <row r="21" spans="1:122" ht="22.5" customHeight="1">
      <c r="A21" s="2"/>
      <c r="B21" s="110">
        <v>16</v>
      </c>
      <c r="C21" s="111">
        <v>45825</v>
      </c>
      <c r="D21" s="112">
        <v>0.80208333333333337</v>
      </c>
      <c r="E21" s="115" t="str">
        <f>Y34</f>
        <v>CENTRAL 32</v>
      </c>
      <c r="F21" s="132">
        <v>0</v>
      </c>
      <c r="G21" s="132">
        <v>7</v>
      </c>
      <c r="H21" s="115" t="str">
        <f>AA34</f>
        <v>MARISTAS</v>
      </c>
      <c r="I21" s="116" t="s">
        <v>46</v>
      </c>
      <c r="J21" s="117" t="s">
        <v>25</v>
      </c>
      <c r="K21" s="24" t="str">
        <f t="shared" si="75"/>
        <v>ESTORIL PRAIA</v>
      </c>
      <c r="L21" s="24" t="str">
        <f t="shared" si="76"/>
        <v>ESTORIL AC</v>
      </c>
      <c r="M21" s="2"/>
      <c r="N21" s="131" t="str">
        <f t="shared" ref="N21:V21" si="90">DD24</f>
        <v>CARCAVELOS</v>
      </c>
      <c r="O21" s="52">
        <f t="shared" si="90"/>
        <v>3</v>
      </c>
      <c r="P21" s="53">
        <f t="shared" si="90"/>
        <v>1</v>
      </c>
      <c r="Q21" s="53">
        <f t="shared" si="90"/>
        <v>1</v>
      </c>
      <c r="R21" s="53">
        <f t="shared" si="90"/>
        <v>1</v>
      </c>
      <c r="S21" s="53">
        <f t="shared" si="90"/>
        <v>11</v>
      </c>
      <c r="T21" s="53">
        <f t="shared" si="90"/>
        <v>10</v>
      </c>
      <c r="U21" s="53">
        <f t="shared" si="90"/>
        <v>1</v>
      </c>
      <c r="V21" s="54">
        <f t="shared" si="90"/>
        <v>4</v>
      </c>
      <c r="W21" s="2"/>
      <c r="X21" s="39"/>
      <c r="Y21" s="40" t="s">
        <v>22</v>
      </c>
      <c r="Z21" s="40" t="s">
        <v>23</v>
      </c>
      <c r="AA21" s="40" t="s">
        <v>24</v>
      </c>
      <c r="AB21" s="40" t="s">
        <v>25</v>
      </c>
      <c r="AC21" s="40" t="s">
        <v>6</v>
      </c>
      <c r="AD21" s="40" t="s">
        <v>11</v>
      </c>
      <c r="AE21" s="40" t="s">
        <v>5</v>
      </c>
      <c r="AF21" s="41" t="s">
        <v>26</v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2"/>
      <c r="BJ21" s="43" t="s">
        <v>22</v>
      </c>
      <c r="BK21" s="43" t="s">
        <v>23</v>
      </c>
      <c r="BL21" s="43" t="s">
        <v>24</v>
      </c>
      <c r="BM21" s="43" t="s">
        <v>25</v>
      </c>
      <c r="BN21" s="43" t="s">
        <v>6</v>
      </c>
      <c r="BO21" s="43" t="s">
        <v>11</v>
      </c>
      <c r="BP21" s="43" t="s">
        <v>5</v>
      </c>
      <c r="BQ21" s="43" t="s">
        <v>26</v>
      </c>
      <c r="BR21" s="5"/>
      <c r="BS21" s="5"/>
      <c r="BT21" s="5"/>
      <c r="BU21" s="5"/>
      <c r="BV21" s="5"/>
      <c r="BW21" s="5"/>
      <c r="BX21" s="5"/>
      <c r="BY21" s="44"/>
      <c r="BZ21" s="44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42"/>
      <c r="CR21" s="43" t="s">
        <v>22</v>
      </c>
      <c r="CS21" s="43" t="s">
        <v>23</v>
      </c>
      <c r="CT21" s="43" t="s">
        <v>24</v>
      </c>
      <c r="CU21" s="43" t="s">
        <v>25</v>
      </c>
      <c r="CV21" s="43" t="s">
        <v>6</v>
      </c>
      <c r="CW21" s="43" t="s">
        <v>11</v>
      </c>
      <c r="CX21" s="43" t="s">
        <v>5</v>
      </c>
      <c r="CY21" s="43" t="s">
        <v>26</v>
      </c>
      <c r="CZ21" s="2"/>
      <c r="DA21" s="2"/>
      <c r="DB21" s="2"/>
      <c r="DC21" s="2"/>
      <c r="DD21" s="2"/>
      <c r="DE21" s="43" t="s">
        <v>22</v>
      </c>
      <c r="DF21" s="43" t="s">
        <v>23</v>
      </c>
      <c r="DG21" s="43" t="s">
        <v>24</v>
      </c>
      <c r="DH21" s="43" t="s">
        <v>25</v>
      </c>
      <c r="DI21" s="43" t="s">
        <v>6</v>
      </c>
      <c r="DJ21" s="43" t="s">
        <v>11</v>
      </c>
      <c r="DK21" s="43" t="s">
        <v>5</v>
      </c>
      <c r="DL21" s="43" t="s">
        <v>26</v>
      </c>
      <c r="DM21" s="2"/>
      <c r="DN21" s="2"/>
      <c r="DO21" s="2"/>
      <c r="DP21" s="2"/>
      <c r="DQ21" s="2"/>
      <c r="DR21" s="2"/>
    </row>
    <row r="22" spans="1:122" ht="22.5" customHeight="1">
      <c r="A22" s="2"/>
      <c r="B22" s="119">
        <v>17</v>
      </c>
      <c r="C22" s="120">
        <v>45826</v>
      </c>
      <c r="D22" s="121">
        <v>0.80208333333333337</v>
      </c>
      <c r="E22" s="124" t="str">
        <f>Y13</f>
        <v>CASCAIS</v>
      </c>
      <c r="F22" s="123">
        <v>0</v>
      </c>
      <c r="G22" s="123">
        <v>8</v>
      </c>
      <c r="H22" s="124" t="str">
        <f>Z13</f>
        <v>VILA VERDE</v>
      </c>
      <c r="I22" s="125" t="s">
        <v>33</v>
      </c>
      <c r="J22" s="126" t="s">
        <v>21</v>
      </c>
      <c r="K22" s="24" t="str">
        <f t="shared" si="75"/>
        <v>SINTRENSE</v>
      </c>
      <c r="L22" s="24" t="str">
        <f t="shared" si="76"/>
        <v>REAL SC</v>
      </c>
      <c r="M22" s="2"/>
      <c r="N22" s="133" t="str">
        <f t="shared" ref="N22:V22" si="91">DD25</f>
        <v>ESTORIL PRAIA</v>
      </c>
      <c r="O22" s="85">
        <f t="shared" si="91"/>
        <v>3</v>
      </c>
      <c r="P22" s="86">
        <f t="shared" si="91"/>
        <v>1</v>
      </c>
      <c r="Q22" s="86">
        <f t="shared" si="91"/>
        <v>0</v>
      </c>
      <c r="R22" s="86">
        <f t="shared" si="91"/>
        <v>2</v>
      </c>
      <c r="S22" s="86">
        <f t="shared" si="91"/>
        <v>11</v>
      </c>
      <c r="T22" s="86">
        <f t="shared" si="91"/>
        <v>13</v>
      </c>
      <c r="U22" s="86">
        <f t="shared" si="91"/>
        <v>-2</v>
      </c>
      <c r="V22" s="87">
        <f t="shared" si="91"/>
        <v>3</v>
      </c>
      <c r="W22" s="2"/>
      <c r="X22" s="55" t="s">
        <v>47</v>
      </c>
      <c r="Y22" s="4">
        <f>DCOUNT($E$5:$F$29,$F$5,$X26:$X27)+DCOUNT($G$5:$H$29,$G$5,$X26:$X27)</f>
        <v>3</v>
      </c>
      <c r="Z22" s="4">
        <f>COUNTIF($K$6:$K$35,X27)</f>
        <v>1</v>
      </c>
      <c r="AA22" s="4">
        <f t="shared" ref="AA22:AA25" si="92">Y22-Z22-AB22</f>
        <v>0</v>
      </c>
      <c r="AB22" s="4">
        <f>COUNTIF($L$6:$L$35,X27)</f>
        <v>2</v>
      </c>
      <c r="AC22" s="4">
        <f>DSUM($E$5:$F$29,$F$5,$X26:$X27)+DSUM($G$5:$H$29,$G$5,$X26:$X27)</f>
        <v>11</v>
      </c>
      <c r="AD22" s="4">
        <f>DSUM($E$5:$G$29,$G$5,$X26:$X27)+DSUM($F$5:$H$29,$F$5,$X26:$X27)</f>
        <v>13</v>
      </c>
      <c r="AE22" s="4">
        <f t="shared" ref="AE22:AE25" si="93">AC22-AD22</f>
        <v>-2</v>
      </c>
      <c r="AF22" s="56">
        <f t="shared" ref="AF22:AF25" si="94">Z22*3+AA22*1</f>
        <v>3</v>
      </c>
      <c r="AG22" s="2"/>
      <c r="AH22" s="57" t="str">
        <f t="shared" ref="AH22:AH25" si="95">X22</f>
        <v>ESTORIL PRAIA</v>
      </c>
      <c r="AI22" s="58">
        <f t="shared" ref="AI22:AI25" si="96">AF22</f>
        <v>3</v>
      </c>
      <c r="AJ22" s="59" t="str">
        <f>IF(AI22&gt;=AI23,AH22,AH23)</f>
        <v>ALCOITÃO</v>
      </c>
      <c r="AK22" s="58">
        <f>VLOOKUP(AJ22,X22:AF25,9,FALSE)</f>
        <v>4</v>
      </c>
      <c r="AL22" s="59" t="str">
        <f>IF(AK22&gt;=AK24,AJ22,AJ24)</f>
        <v>ESTORIL AC</v>
      </c>
      <c r="AM22" s="58">
        <f>VLOOKUP(AL22,X22:AF25,9,FALSE)</f>
        <v>6</v>
      </c>
      <c r="AN22" s="59" t="str">
        <f>IF(AM22&gt;=AM25,AL22,AL25)</f>
        <v>ESTORIL AC</v>
      </c>
      <c r="AO22" s="58">
        <f>VLOOKUP(AN22,X22:AF25,9,FALSE)</f>
        <v>6</v>
      </c>
      <c r="AP22" s="59"/>
      <c r="AQ22" s="60"/>
      <c r="AR22" s="60"/>
      <c r="AS22" s="60"/>
      <c r="AT22" s="60"/>
      <c r="AU22" s="61"/>
      <c r="AV22" s="62" t="str">
        <f t="shared" ref="AV22:AW22" si="97">AN22</f>
        <v>ESTORIL AC</v>
      </c>
      <c r="AW22" s="63">
        <f t="shared" si="97"/>
        <v>6</v>
      </c>
      <c r="AX22" s="58">
        <f>VLOOKUP(AV22,X22:AF25,8,FALSE)</f>
        <v>-1</v>
      </c>
      <c r="AY22" s="59" t="str">
        <f>IF(AND(AW22=AW23,AX23&gt;AX22),AV23,AV22)</f>
        <v>ESTORIL AC</v>
      </c>
      <c r="AZ22" s="58"/>
      <c r="BA22" s="58"/>
      <c r="BB22" s="60"/>
      <c r="BC22" s="60"/>
      <c r="BD22" s="60"/>
      <c r="BE22" s="60"/>
      <c r="BF22" s="64">
        <f>AW22</f>
        <v>6</v>
      </c>
      <c r="BG22" s="65" t="str">
        <f>AY22</f>
        <v>ESTORIL AC</v>
      </c>
      <c r="BH22" s="2"/>
      <c r="BI22" s="44" t="str">
        <f t="shared" ref="BI22:BI25" si="98">BG22</f>
        <v>ESTORIL AC</v>
      </c>
      <c r="BJ22" s="66">
        <f>VLOOKUP(BI22,X22:AF25,2,FALSE)</f>
        <v>3</v>
      </c>
      <c r="BK22" s="67">
        <f>VLOOKUP(BI22,X22:AF25,3,FALSE)</f>
        <v>2</v>
      </c>
      <c r="BL22" s="67">
        <f>VLOOKUP(BI22,X22:AF25,4,FALSE)</f>
        <v>0</v>
      </c>
      <c r="BM22" s="67">
        <f>VLOOKUP(BI22,X22:AF25,5,FALSE)</f>
        <v>1</v>
      </c>
      <c r="BN22" s="67">
        <f>VLOOKUP(BI22,X22:AF25,6,FALSE)</f>
        <v>8</v>
      </c>
      <c r="BO22" s="67">
        <f>VLOOKUP(BI22,X22:AF25,7,FALSE)</f>
        <v>9</v>
      </c>
      <c r="BP22" s="67">
        <f>VLOOKUP(BI22,X22:AF25,8,FALSE)</f>
        <v>-1</v>
      </c>
      <c r="BQ22" s="67">
        <f>VLOOKUP(BI22,X22:AF25,9,FALSE)</f>
        <v>6</v>
      </c>
      <c r="BR22" s="2" t="str">
        <f t="shared" ref="BR22:BR25" si="99">BI22</f>
        <v>ESTORIL AC</v>
      </c>
      <c r="BS22" s="2">
        <f>VLOOKUP(BR22,BI22:BQ25,9,FALSE)</f>
        <v>6</v>
      </c>
      <c r="BT22" s="2">
        <f>VLOOKUP(BR22,BI22:BQ25,8,FALSE)</f>
        <v>-1</v>
      </c>
      <c r="BU22" s="68" t="str">
        <f>IF(AND(BS22=BS23,BT23&gt;BT22),BR23,BR22)</f>
        <v>ESTORIL AC</v>
      </c>
      <c r="BV22" s="69">
        <f>VLOOKUP(BU22,BI22:BQ25,9,FALSE)</f>
        <v>6</v>
      </c>
      <c r="BW22" s="69">
        <f>VLOOKUP(BU22,BI22:BQ25,8,FALSE)</f>
        <v>-1</v>
      </c>
      <c r="BX22" s="68" t="str">
        <f t="shared" ref="BX22:BX23" si="100">IF(AND(BV22=BV24,BW24&gt;BW22),BU24,BU22)</f>
        <v>ESTORIL AC</v>
      </c>
      <c r="BY22" s="2">
        <f>VLOOKUP(BX22,BI22:BQ25,9,FALSE)</f>
        <v>6</v>
      </c>
      <c r="BZ22" s="5">
        <f>VLOOKUP(BX22,BI22:BQ25,8,FALSE)</f>
        <v>-1</v>
      </c>
      <c r="CA22" s="70" t="str">
        <f>IF(AND(BY22=BY25,BZ25&gt;BZ22),BX25,BX22)</f>
        <v>ESTORIL AC</v>
      </c>
      <c r="CB22" s="2">
        <f>VLOOKUP(CA22,BI22:BQ25,9,FALSE)</f>
        <v>6</v>
      </c>
      <c r="CC22" s="2">
        <f>VLOOKUP(CA22,BI22:BQ25,8,FALSE)</f>
        <v>-1</v>
      </c>
      <c r="CD22" s="5">
        <f>VLOOKUP(CA22,BI22:BQ25,6,FALSE)</f>
        <v>8</v>
      </c>
      <c r="CE22" s="68" t="str">
        <f>IF(AND(CB22=CB23,CC22=CC23,CD23&gt;CD22),CA23,CA22)</f>
        <v>ESTORIL AC</v>
      </c>
      <c r="CF22" s="2">
        <f>VLOOKUP(CE22,BI22:BQ25,9,FALSE)</f>
        <v>6</v>
      </c>
      <c r="CG22" s="2">
        <f>VLOOKUP(CE22,BI22:BQ25,8,FALSE)</f>
        <v>-1</v>
      </c>
      <c r="CH22" s="2">
        <f>VLOOKUP(CE22,BI22:BQ25,6,FALSE)</f>
        <v>8</v>
      </c>
      <c r="CI22" s="68" t="str">
        <f t="shared" ref="CI22:CI23" si="101">IF(AND(CF22=CF24,CG22=CG24,CH24&gt;CH22),CE24,CE22)</f>
        <v>ESTORIL AC</v>
      </c>
      <c r="CJ22" s="2">
        <f>VLOOKUP(CI22,BI22:BQ25,9,FALSE)</f>
        <v>6</v>
      </c>
      <c r="CK22" s="2">
        <f>VLOOKUP(CI22,BI22:BQ25,8,FALSE)</f>
        <v>-1</v>
      </c>
      <c r="CL22" s="2">
        <f>VLOOKUP(CI22,BI22:BQ25,6,FALSE)</f>
        <v>8</v>
      </c>
      <c r="CM22" s="68" t="str">
        <f>IF(AND(CJ22=CJ25,CK22=CK25,CL25&gt;CL22),CI25,CI22)</f>
        <v>ESTORIL AC</v>
      </c>
      <c r="CN22" s="2">
        <f>VLOOKUP(CM22,BI22:BQ25,9,FALSE)</f>
        <v>6</v>
      </c>
      <c r="CO22" s="2">
        <f>VLOOKUP(CM22,BI22:BQ25,8,FALSE)</f>
        <v>-1</v>
      </c>
      <c r="CP22" s="2">
        <f>VLOOKUP(CM22,BI22:BQ25,6,FALSE)</f>
        <v>8</v>
      </c>
      <c r="CQ22" s="44" t="str">
        <f t="shared" ref="CQ22:CQ25" si="102">CM22</f>
        <v>ESTORIL AC</v>
      </c>
      <c r="CR22" s="66">
        <f t="shared" ref="CR22:CR25" si="103">VLOOKUP(CQ22,$X$22:$AF$25,2,FALSE)</f>
        <v>3</v>
      </c>
      <c r="CS22" s="67">
        <f t="shared" ref="CS22:CS25" si="104">VLOOKUP(CQ22,$X$22:$AF$25,3,FALSE)</f>
        <v>2</v>
      </c>
      <c r="CT22" s="67">
        <f t="shared" ref="CT22:CT25" si="105">VLOOKUP(CQ22,$X$22:$AF$25,4,FALSE)</f>
        <v>0</v>
      </c>
      <c r="CU22" s="67">
        <f t="shared" ref="CU22:CU25" si="106">VLOOKUP(CQ22,$X$22:$AF$25,5,FALSE)</f>
        <v>1</v>
      </c>
      <c r="CV22" s="67">
        <f t="shared" ref="CV22:CV25" si="107">VLOOKUP(CQ22,$X$22:$AF$25,6,FALSE)</f>
        <v>8</v>
      </c>
      <c r="CW22" s="67">
        <f t="shared" ref="CW22:CW25" si="108">VLOOKUP(CQ22,$X$22:$AF$25,7,FALSE)</f>
        <v>9</v>
      </c>
      <c r="CX22" s="67">
        <f t="shared" ref="CX22:CX25" si="109">VLOOKUP(CQ22,$X$22:$AF$25,8,FALSE)</f>
        <v>-1</v>
      </c>
      <c r="CY22" s="67">
        <f t="shared" ref="CY22:CY25" si="110">VLOOKUP(CQ22,$X$22:$AF$25,9,FALSE)</f>
        <v>6</v>
      </c>
      <c r="CZ22" s="2"/>
      <c r="DA22" s="2" t="str">
        <f>IF(ISNA(VLOOKUP(CQ22,K$6:L$25,1,FALSE))=TRUE,CM25,VLOOKUP(CQ22,K$6:L$25,1,FALSE))</f>
        <v>ESTORIL AC</v>
      </c>
      <c r="DB22" s="2" t="str">
        <f>IF(ISNA(VLOOKUP(CQ22,K$6:L$25,2,FALSE))=TRUE,CM25,VLOOKUP(CQ22,K$6:L$25,2,FALSE))</f>
        <v>CARCAVELOS</v>
      </c>
      <c r="DC22" s="2"/>
      <c r="DD22" s="2" t="str">
        <f>IF(AND(CR23=CR22,CY23=CY22,DA23=CM23,DB23=CM22),DA23,CM22)</f>
        <v>ESTORIL AC</v>
      </c>
      <c r="DE22" s="66">
        <f t="shared" ref="DE22:DE25" si="111">VLOOKUP(DD22,$X$22:$AF$25,2,FALSE)</f>
        <v>3</v>
      </c>
      <c r="DF22" s="67">
        <f t="shared" ref="DF22:DF25" si="112">VLOOKUP(DD22,$X$22:$AF$25,3,FALSE)</f>
        <v>2</v>
      </c>
      <c r="DG22" s="67">
        <f t="shared" ref="DG22:DG25" si="113">VLOOKUP(DD22,$X$22:$AF$25,4,FALSE)</f>
        <v>0</v>
      </c>
      <c r="DH22" s="67">
        <f t="shared" ref="DH22:DH25" si="114">VLOOKUP(DD22,$X$22:$AF$25,5,FALSE)</f>
        <v>1</v>
      </c>
      <c r="DI22" s="67">
        <f t="shared" ref="DI22:DI25" si="115">VLOOKUP(DD22,$X$22:$AF$25,6,FALSE)</f>
        <v>8</v>
      </c>
      <c r="DJ22" s="67">
        <f t="shared" ref="DJ22:DJ25" si="116">VLOOKUP(DD22,$X$22:$AF$25,7,FALSE)</f>
        <v>9</v>
      </c>
      <c r="DK22" s="67">
        <f t="shared" ref="DK22:DK25" si="117">VLOOKUP(DD22,$X$22:$AF$25,8,FALSE)</f>
        <v>-1</v>
      </c>
      <c r="DL22" s="67">
        <f t="shared" ref="DL22:DL25" si="118">VLOOKUP(DD22,$X$22:$AF$25,9,FALSE)</f>
        <v>6</v>
      </c>
      <c r="DM22" s="2"/>
      <c r="DN22" s="2"/>
      <c r="DO22" s="2"/>
      <c r="DP22" s="2"/>
      <c r="DQ22" s="2"/>
      <c r="DR22" s="2"/>
    </row>
    <row r="23" spans="1:122" ht="22.5" customHeight="1">
      <c r="A23" s="2"/>
      <c r="B23" s="27">
        <v>18</v>
      </c>
      <c r="C23" s="28">
        <v>45826</v>
      </c>
      <c r="D23" s="29">
        <v>0.80208333333333337</v>
      </c>
      <c r="E23" s="32" t="str">
        <f>X13</f>
        <v>SL BENFICA</v>
      </c>
      <c r="F23" s="128">
        <v>24</v>
      </c>
      <c r="G23" s="128">
        <v>0</v>
      </c>
      <c r="H23" s="30" t="str">
        <f>AA13</f>
        <v>TRAJOUCE</v>
      </c>
      <c r="I23" s="33" t="s">
        <v>39</v>
      </c>
      <c r="J23" s="34" t="s">
        <v>21</v>
      </c>
      <c r="K23" s="24" t="str">
        <f t="shared" si="75"/>
        <v>MARISTAS</v>
      </c>
      <c r="L23" s="24" t="str">
        <f t="shared" si="76"/>
        <v>CENTRAL 32</v>
      </c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55" t="s">
        <v>48</v>
      </c>
      <c r="Y23" s="4">
        <f>DCOUNT($E$5:$F$29,$F$5,$Y26:$Y27)+DCOUNT($G$5:$H$29,$G$5,$Y26:$Y27)</f>
        <v>3</v>
      </c>
      <c r="Z23" s="4">
        <f>COUNTIF($K$6:$K$35,Y27)</f>
        <v>1</v>
      </c>
      <c r="AA23" s="4">
        <f t="shared" si="92"/>
        <v>1</v>
      </c>
      <c r="AB23" s="4">
        <f>COUNTIF($L$6:$L$35,Y27)</f>
        <v>1</v>
      </c>
      <c r="AC23" s="4">
        <f>DSUM($E$5:$F$29,$F$5,$Y26:$Y27)+DSUM($G$5:$H$29,$G$5,$Y26:$Y27)</f>
        <v>13</v>
      </c>
      <c r="AD23" s="4">
        <f>DSUM($E$5:$G$29,$G$5,$Y26:$Y27)+DSUM($F$5:$H$29,$F$5,$Y26:$Y27)</f>
        <v>11</v>
      </c>
      <c r="AE23" s="4">
        <f t="shared" si="93"/>
        <v>2</v>
      </c>
      <c r="AF23" s="56">
        <f t="shared" si="94"/>
        <v>4</v>
      </c>
      <c r="AG23" s="2"/>
      <c r="AH23" s="71" t="str">
        <f t="shared" si="95"/>
        <v>ALCOITÃO</v>
      </c>
      <c r="AI23" s="72">
        <f t="shared" si="96"/>
        <v>4</v>
      </c>
      <c r="AJ23" s="70" t="str">
        <f>IF(AI23&lt;=AI22,AH23,AH22)</f>
        <v>ESTORIL PRAIA</v>
      </c>
      <c r="AK23" s="72">
        <f>VLOOKUP(AJ23,X22:AF25,9,FALSE)</f>
        <v>3</v>
      </c>
      <c r="AL23" s="42" t="str">
        <f>AJ23</f>
        <v>ESTORIL PRAIA</v>
      </c>
      <c r="AM23" s="72">
        <f>VLOOKUP(AL23,X22:AF25,9,FALSE)</f>
        <v>3</v>
      </c>
      <c r="AN23" s="42" t="str">
        <f t="shared" ref="AN23:AN24" si="119">AL23</f>
        <v>ESTORIL PRAIA</v>
      </c>
      <c r="AO23" s="72">
        <f>VLOOKUP(AN23,X22:AF25,9,FALSE)</f>
        <v>3</v>
      </c>
      <c r="AP23" s="70" t="str">
        <f>IF(AO23&gt;=AO24,AN23,AN24)</f>
        <v>ALCOITÃO</v>
      </c>
      <c r="AQ23" s="72">
        <f>VLOOKUP(AP23,X22:AF25,9,FALSE)</f>
        <v>4</v>
      </c>
      <c r="AR23" s="70" t="str">
        <f>IF(AQ23&gt;=AQ25,AP23,AP25)</f>
        <v>ALCOITÃO</v>
      </c>
      <c r="AS23" s="72">
        <f>VLOOKUP(AR23,X22:AF25,9,FALSE)</f>
        <v>4</v>
      </c>
      <c r="AT23" s="2"/>
      <c r="AU23" s="73"/>
      <c r="AV23" s="74" t="str">
        <f t="shared" ref="AV23:AW23" si="120">AR23</f>
        <v>ALCOITÃO</v>
      </c>
      <c r="AW23" s="75">
        <f t="shared" si="120"/>
        <v>4</v>
      </c>
      <c r="AX23" s="72">
        <f>VLOOKUP(AV23,X22:AF25,8,FALSE)</f>
        <v>2</v>
      </c>
      <c r="AY23" s="70" t="str">
        <f>IF(AND(AW22=AW23,AX23&gt;AX22),AV22,AV23)</f>
        <v>ALCOITÃO</v>
      </c>
      <c r="AZ23" s="72">
        <f>VLOOKUP(AY23,X22:AF25,9,FALSE)</f>
        <v>4</v>
      </c>
      <c r="BA23" s="72">
        <f>VLOOKUP(AY23,X22:AF25,8,FALSE)</f>
        <v>2</v>
      </c>
      <c r="BB23" s="70" t="str">
        <f>IF(AND(AZ23=AZ24,BA24&gt;BA23),AY24,AY23)</f>
        <v>ALCOITÃO</v>
      </c>
      <c r="BC23" s="72"/>
      <c r="BD23" s="72"/>
      <c r="BE23" s="2"/>
      <c r="BF23" s="76">
        <f>AZ23</f>
        <v>4</v>
      </c>
      <c r="BG23" s="77" t="str">
        <f>BB23</f>
        <v>ALCOITÃO</v>
      </c>
      <c r="BH23" s="2"/>
      <c r="BI23" s="44" t="str">
        <f t="shared" si="98"/>
        <v>ALCOITÃO</v>
      </c>
      <c r="BJ23" s="66">
        <f>VLOOKUP(BI23,X22:AF25,2,FALSE)</f>
        <v>3</v>
      </c>
      <c r="BK23" s="67">
        <f>VLOOKUP(BI23,X22:AF25,3,FALSE)</f>
        <v>1</v>
      </c>
      <c r="BL23" s="67">
        <f>VLOOKUP(BI23,X22:AF25,4,FALSE)</f>
        <v>1</v>
      </c>
      <c r="BM23" s="67">
        <f>VLOOKUP(BI23,X22:AF25,5,FALSE)</f>
        <v>1</v>
      </c>
      <c r="BN23" s="67">
        <f>VLOOKUP(BI23,X22:AF25,6,FALSE)</f>
        <v>13</v>
      </c>
      <c r="BO23" s="67">
        <f>VLOOKUP(BI23,X22:AF25,7,FALSE)</f>
        <v>11</v>
      </c>
      <c r="BP23" s="67">
        <f>VLOOKUP(BI23,X22:AF25,8,FALSE)</f>
        <v>2</v>
      </c>
      <c r="BQ23" s="67">
        <f>VLOOKUP(BI23,X22:AF25,9,FALSE)</f>
        <v>4</v>
      </c>
      <c r="BR23" s="2" t="str">
        <f t="shared" si="99"/>
        <v>ALCOITÃO</v>
      </c>
      <c r="BS23" s="2">
        <f>VLOOKUP(BR23,BI22:BQ25,9,FALSE)</f>
        <v>4</v>
      </c>
      <c r="BT23" s="2">
        <f>VLOOKUP(BR23,BI22:BQ25,8,FALSE)</f>
        <v>2</v>
      </c>
      <c r="BU23" s="68" t="str">
        <f>IF(AND(BS22=BS23,BT23&gt;BT22),BR22,BR23)</f>
        <v>ALCOITÃO</v>
      </c>
      <c r="BV23" s="69">
        <f>VLOOKUP(BU23,BI22:BQ25,9,FALSE)</f>
        <v>4</v>
      </c>
      <c r="BW23" s="69">
        <f>VLOOKUP(BU23,BI22:BQ25,8,FALSE)</f>
        <v>2</v>
      </c>
      <c r="BX23" s="69" t="str">
        <f t="shared" si="100"/>
        <v>ALCOITÃO</v>
      </c>
      <c r="BY23" s="2">
        <f>VLOOKUP(BX23,BI22:BQ25,9,FALSE)</f>
        <v>4</v>
      </c>
      <c r="BZ23" s="5">
        <f>VLOOKUP(BX23,BI22:BQ25,8,FALSE)</f>
        <v>2</v>
      </c>
      <c r="CA23" s="2" t="str">
        <f>IF(AND(BY23=BY24,BZ24&gt;BZ23),BX24,BX23)</f>
        <v>ALCOITÃO</v>
      </c>
      <c r="CB23" s="2">
        <f>VLOOKUP(CA23,BI22:BQ25,9,FALSE)</f>
        <v>4</v>
      </c>
      <c r="CC23" s="2">
        <f>VLOOKUP(CA23,BI22:BQ25,8,FALSE)</f>
        <v>2</v>
      </c>
      <c r="CD23" s="5">
        <f>VLOOKUP(CA23,BI22:BQ25,6,FALSE)</f>
        <v>13</v>
      </c>
      <c r="CE23" s="68" t="str">
        <f>IF(AND(CB22=CB23,CC22=CC23,CD23&gt;CD22),CA22,CA23)</f>
        <v>ALCOITÃO</v>
      </c>
      <c r="CF23" s="2">
        <f>VLOOKUP(CE23,BI22:BQ25,9,FALSE)</f>
        <v>4</v>
      </c>
      <c r="CG23" s="2">
        <f>VLOOKUP(CE23,BI22:BQ25,8,FALSE)</f>
        <v>2</v>
      </c>
      <c r="CH23" s="2">
        <f>VLOOKUP(CE23,BI22:BQ25,6,FALSE)</f>
        <v>13</v>
      </c>
      <c r="CI23" s="69" t="str">
        <f t="shared" si="101"/>
        <v>ALCOITÃO</v>
      </c>
      <c r="CJ23" s="2">
        <f>VLOOKUP(CI23,BI22:BQ25,9,FALSE)</f>
        <v>4</v>
      </c>
      <c r="CK23" s="2">
        <f>VLOOKUP(CI23,BI22:BQ25,8,FALSE)</f>
        <v>2</v>
      </c>
      <c r="CL23" s="2">
        <f>VLOOKUP(CI23,BI22:BQ25,6,FALSE)</f>
        <v>13</v>
      </c>
      <c r="CM23" s="69" t="str">
        <f>IF(AND(CJ23=CJ24,CK23=CK24,CL24&gt;CL23),CI24,CI23)</f>
        <v>ALCOITÃO</v>
      </c>
      <c r="CN23" s="2">
        <f>VLOOKUP(CM23,BI22:BQ25,9,FALSE)</f>
        <v>4</v>
      </c>
      <c r="CO23" s="2">
        <f>VLOOKUP(CM23,BI22:BQ25,8,FALSE)</f>
        <v>2</v>
      </c>
      <c r="CP23" s="2">
        <f>VLOOKUP(CM23,BI22:BQ25,6,FALSE)</f>
        <v>13</v>
      </c>
      <c r="CQ23" s="44" t="str">
        <f t="shared" si="102"/>
        <v>ALCOITÃO</v>
      </c>
      <c r="CR23" s="66">
        <f t="shared" si="103"/>
        <v>3</v>
      </c>
      <c r="CS23" s="67">
        <f t="shared" si="104"/>
        <v>1</v>
      </c>
      <c r="CT23" s="67">
        <f t="shared" si="105"/>
        <v>1</v>
      </c>
      <c r="CU23" s="67">
        <f t="shared" si="106"/>
        <v>1</v>
      </c>
      <c r="CV23" s="67">
        <f t="shared" si="107"/>
        <v>13</v>
      </c>
      <c r="CW23" s="67">
        <f t="shared" si="108"/>
        <v>11</v>
      </c>
      <c r="CX23" s="67">
        <f t="shared" si="109"/>
        <v>2</v>
      </c>
      <c r="CY23" s="67">
        <f t="shared" si="110"/>
        <v>4</v>
      </c>
      <c r="CZ23" s="2"/>
      <c r="DA23" s="2" t="str">
        <f>IF(ISNA(VLOOKUP(CQ23,K$6:L$25,1,FALSE))=TRUE,CM25,VLOOKUP(CQ23,K$6:L$25,1,FALSE))</f>
        <v>ALCOITÃO</v>
      </c>
      <c r="DB23" s="2" t="str">
        <f>IF(ISNA(VLOOKUP(CQ23,K$6:L$25,2,FALSE))=TRUE,CM25,VLOOKUP(CQ23,K$6:L$25,2,FALSE))</f>
        <v>ESTORIL PRAIA</v>
      </c>
      <c r="DC23" s="2"/>
      <c r="DD23" s="2" t="str">
        <f t="shared" ref="DD23:DD25" si="121">IF(DD22=CM23,CM22,IF(AND(CR24=CR23,CY24=CY23,DA24=CM24,DB24=CM23),DA24,CM23))</f>
        <v>ALCOITÃO</v>
      </c>
      <c r="DE23" s="66">
        <f t="shared" si="111"/>
        <v>3</v>
      </c>
      <c r="DF23" s="67">
        <f t="shared" si="112"/>
        <v>1</v>
      </c>
      <c r="DG23" s="67">
        <f t="shared" si="113"/>
        <v>1</v>
      </c>
      <c r="DH23" s="67">
        <f t="shared" si="114"/>
        <v>1</v>
      </c>
      <c r="DI23" s="67">
        <f t="shared" si="115"/>
        <v>13</v>
      </c>
      <c r="DJ23" s="67">
        <f t="shared" si="116"/>
        <v>11</v>
      </c>
      <c r="DK23" s="67">
        <f t="shared" si="117"/>
        <v>2</v>
      </c>
      <c r="DL23" s="67">
        <f t="shared" si="118"/>
        <v>4</v>
      </c>
      <c r="DM23" s="2"/>
      <c r="DN23" s="2"/>
      <c r="DO23" s="2"/>
      <c r="DP23" s="2"/>
      <c r="DQ23" s="2"/>
      <c r="DR23" s="2"/>
    </row>
    <row r="24" spans="1:122" ht="22.5" customHeight="1">
      <c r="A24" s="2"/>
      <c r="B24" s="27">
        <v>19</v>
      </c>
      <c r="C24" s="45">
        <v>45826</v>
      </c>
      <c r="D24" s="46">
        <v>0.80208333333333337</v>
      </c>
      <c r="E24" s="48" t="str">
        <f>Y20</f>
        <v>TORRE</v>
      </c>
      <c r="F24" s="128">
        <v>13</v>
      </c>
      <c r="G24" s="128">
        <v>0</v>
      </c>
      <c r="H24" s="47" t="str">
        <f>Z20</f>
        <v>FONTAINHAS</v>
      </c>
      <c r="I24" s="49" t="s">
        <v>45</v>
      </c>
      <c r="J24" s="50" t="s">
        <v>29</v>
      </c>
      <c r="K24" s="24" t="e">
        <f t="shared" ref="K24:K25" si="122">IF(#REF!&lt;&gt;"",IF(#REF!&gt;#REF!,#REF!,IF(#REF!&gt;#REF!,#REF!,"Empate")),"")</f>
        <v>#REF!</v>
      </c>
      <c r="L24" s="24" t="e">
        <f t="shared" ref="L24:L25" si="123">IF(#REF!&lt;&gt;"",IF(#REF!&lt;#REF!,#REF!,IF(#REF!&lt;#REF!,#REF!,"Empate")),"")</f>
        <v>#REF!</v>
      </c>
      <c r="M24" s="2"/>
      <c r="N24" s="108" t="s">
        <v>25</v>
      </c>
      <c r="O24" s="26" t="s">
        <v>22</v>
      </c>
      <c r="P24" s="9" t="s">
        <v>23</v>
      </c>
      <c r="Q24" s="9" t="s">
        <v>24</v>
      </c>
      <c r="R24" s="9" t="s">
        <v>25</v>
      </c>
      <c r="S24" s="9" t="s">
        <v>6</v>
      </c>
      <c r="T24" s="9" t="s">
        <v>11</v>
      </c>
      <c r="U24" s="9" t="s">
        <v>5</v>
      </c>
      <c r="V24" s="11" t="s">
        <v>26</v>
      </c>
      <c r="W24" s="2"/>
      <c r="X24" s="55" t="s">
        <v>49</v>
      </c>
      <c r="Y24" s="4">
        <f>DCOUNT($E$5:$F$29,$F$5,$Z26:$Z27)+DCOUNT($G$5:$H$29,$G$5,$Z26:$Z27)</f>
        <v>3</v>
      </c>
      <c r="Z24" s="4">
        <f>COUNTIF($K$6:$K$35,Z27)</f>
        <v>2</v>
      </c>
      <c r="AA24" s="4">
        <f t="shared" si="92"/>
        <v>0</v>
      </c>
      <c r="AB24" s="4">
        <f>COUNTIF($L$6:$L$35,Z27)</f>
        <v>1</v>
      </c>
      <c r="AC24" s="4">
        <f>DSUM($E$5:$F$29,$F$5,$Z26:$Z27)+DSUM($G$5:$H$29,$G$5,$Z26:$Z27)</f>
        <v>8</v>
      </c>
      <c r="AD24" s="4">
        <f>DSUM($E$5:$G$29,$G$5,$Z26:$Z27)+DSUM($F$5:$H$29,$F$5,$Z26:$Z27)</f>
        <v>9</v>
      </c>
      <c r="AE24" s="4">
        <f t="shared" si="93"/>
        <v>-1</v>
      </c>
      <c r="AF24" s="56">
        <f t="shared" si="94"/>
        <v>6</v>
      </c>
      <c r="AG24" s="2"/>
      <c r="AH24" s="71" t="str">
        <f t="shared" si="95"/>
        <v>ESTORIL AC</v>
      </c>
      <c r="AI24" s="72">
        <f t="shared" si="96"/>
        <v>6</v>
      </c>
      <c r="AJ24" s="42" t="str">
        <f t="shared" ref="AJ24:AJ25" si="124">AH24</f>
        <v>ESTORIL AC</v>
      </c>
      <c r="AK24" s="72">
        <f>VLOOKUP(AJ24,X22:AF25,9,FALSE)</f>
        <v>6</v>
      </c>
      <c r="AL24" s="70" t="str">
        <f>IF(AK24&lt;=AK22,AJ24,AJ22)</f>
        <v>ALCOITÃO</v>
      </c>
      <c r="AM24" s="72">
        <f>VLOOKUP(AL24,X22:AF25,9,FALSE)</f>
        <v>4</v>
      </c>
      <c r="AN24" s="42" t="str">
        <f t="shared" si="119"/>
        <v>ALCOITÃO</v>
      </c>
      <c r="AO24" s="72">
        <f>VLOOKUP(AN24,X22:AF25,9,FALSE)</f>
        <v>4</v>
      </c>
      <c r="AP24" s="70" t="str">
        <f>IF(AO24&lt;=AO23,AN24,AN23)</f>
        <v>ESTORIL PRAIA</v>
      </c>
      <c r="AQ24" s="72">
        <f>VLOOKUP(AP24,X22:AF25,9,FALSE)</f>
        <v>3</v>
      </c>
      <c r="AR24" s="42" t="str">
        <f>AP24</f>
        <v>ESTORIL PRAIA</v>
      </c>
      <c r="AS24" s="72">
        <f>VLOOKUP(AR24,X22:AF25,9,FALSE)</f>
        <v>3</v>
      </c>
      <c r="AT24" s="70" t="str">
        <f>IF(AS24&gt;=AS25,AR24,AR25)</f>
        <v>CARCAVELOS</v>
      </c>
      <c r="AU24" s="88">
        <f>VLOOKUP(AT24,X22:AF25,9,FALSE)</f>
        <v>4</v>
      </c>
      <c r="AV24" s="74" t="str">
        <f t="shared" ref="AV24:AW24" si="125">AT24</f>
        <v>CARCAVELOS</v>
      </c>
      <c r="AW24" s="75">
        <f t="shared" si="125"/>
        <v>4</v>
      </c>
      <c r="AX24" s="72">
        <f>VLOOKUP(AV24,X22:AF25,8,FALSE)</f>
        <v>1</v>
      </c>
      <c r="AY24" s="42" t="str">
        <f t="shared" ref="AY24:AY25" si="126">AV24</f>
        <v>CARCAVELOS</v>
      </c>
      <c r="AZ24" s="72">
        <f>VLOOKUP(AY24,X22:AF25,9,FALSE)</f>
        <v>4</v>
      </c>
      <c r="BA24" s="72">
        <f>VLOOKUP(AY24,X22:AF25,8,FALSE)</f>
        <v>1</v>
      </c>
      <c r="BB24" s="70" t="str">
        <f>IF(AND(AZ23=AZ24,BA24&gt;BA23),AY23,AY24)</f>
        <v>CARCAVELOS</v>
      </c>
      <c r="BC24" s="72">
        <f>VLOOKUP(BB24,X22:AF25,9,FALSE)</f>
        <v>4</v>
      </c>
      <c r="BD24" s="72">
        <f>VLOOKUP(BB24,X22:AF25,8,FALSE)</f>
        <v>1</v>
      </c>
      <c r="BE24" s="70" t="str">
        <f>IF(AND(BC24=BC25,BD25&gt;BD24),BB25,BB24)</f>
        <v>CARCAVELOS</v>
      </c>
      <c r="BF24" s="76">
        <f>BC24</f>
        <v>4</v>
      </c>
      <c r="BG24" s="77" t="str">
        <f t="shared" ref="BG24:BG25" si="127">BE24</f>
        <v>CARCAVELOS</v>
      </c>
      <c r="BH24" s="2"/>
      <c r="BI24" s="44" t="str">
        <f t="shared" si="98"/>
        <v>CARCAVELOS</v>
      </c>
      <c r="BJ24" s="66">
        <f>VLOOKUP(BI24,X22:AF25,2,FALSE)</f>
        <v>3</v>
      </c>
      <c r="BK24" s="67">
        <f>VLOOKUP(BI24,X22:AF25,3,FALSE)</f>
        <v>1</v>
      </c>
      <c r="BL24" s="67">
        <f>VLOOKUP(BI24,X22:AF25,4,FALSE)</f>
        <v>1</v>
      </c>
      <c r="BM24" s="67">
        <f>VLOOKUP(BI24,X22:AF25,5,FALSE)</f>
        <v>1</v>
      </c>
      <c r="BN24" s="67">
        <f>VLOOKUP(BI24,X22:AF25,6,FALSE)</f>
        <v>11</v>
      </c>
      <c r="BO24" s="67">
        <f>VLOOKUP(BI24,X22:AF25,7,FALSE)</f>
        <v>10</v>
      </c>
      <c r="BP24" s="67">
        <f>VLOOKUP(BI24,X22:AF25,8,FALSE)</f>
        <v>1</v>
      </c>
      <c r="BQ24" s="67">
        <f>VLOOKUP(BI24,X22:AF25,9,FALSE)</f>
        <v>4</v>
      </c>
      <c r="BR24" s="2" t="str">
        <f t="shared" si="99"/>
        <v>CARCAVELOS</v>
      </c>
      <c r="BS24" s="2">
        <f>VLOOKUP(BR24,BI22:BQ25,9,FALSE)</f>
        <v>4</v>
      </c>
      <c r="BT24" s="2">
        <f>VLOOKUP(BR24,BI22:BQ25,8,FALSE)</f>
        <v>1</v>
      </c>
      <c r="BU24" s="69" t="str">
        <f>IF(AND(BS24=BS25,BT25&gt;BT24),BR25,BR24)</f>
        <v>CARCAVELOS</v>
      </c>
      <c r="BV24" s="69">
        <f>VLOOKUP(BU24,BI22:BQ25,9,FALSE)</f>
        <v>4</v>
      </c>
      <c r="BW24" s="69">
        <f>VLOOKUP(BU24,BI22:BQ25,8,FALSE)</f>
        <v>1</v>
      </c>
      <c r="BX24" s="68" t="str">
        <f t="shared" ref="BX24:BX25" si="128">IF(AND(BV22=BV24,BW24&gt;BW22),BU22,BU24)</f>
        <v>CARCAVELOS</v>
      </c>
      <c r="BY24" s="2">
        <f>VLOOKUP(BX24,BI22:BQ25,9,FALSE)</f>
        <v>4</v>
      </c>
      <c r="BZ24" s="5">
        <f>VLOOKUP(BX24,BI22:BQ25,8,FALSE)</f>
        <v>1</v>
      </c>
      <c r="CA24" s="2" t="str">
        <f>IF(AND(BY23=BY24,BZ24&gt;BZ23),BX23,BX24)</f>
        <v>CARCAVELOS</v>
      </c>
      <c r="CB24" s="2">
        <f>VLOOKUP(CA24,BI22:BQ25,9,FALSE)</f>
        <v>4</v>
      </c>
      <c r="CC24" s="2">
        <f>VLOOKUP(CA24,BI22:BQ25,8,FALSE)</f>
        <v>1</v>
      </c>
      <c r="CD24" s="5">
        <f>VLOOKUP(CA24,BI22:BQ25,6,FALSE)</f>
        <v>11</v>
      </c>
      <c r="CE24" s="69" t="str">
        <f>IF(AND(CB24=CB25,CC24=CC25,CD25&gt;CD24),CA25,CA24)</f>
        <v>CARCAVELOS</v>
      </c>
      <c r="CF24" s="2">
        <f>VLOOKUP(CE24,BI22:BQ25,9,FALSE)</f>
        <v>4</v>
      </c>
      <c r="CG24" s="2">
        <f>VLOOKUP(CE24,BI22:BQ25,8,FALSE)</f>
        <v>1</v>
      </c>
      <c r="CH24" s="2">
        <f>VLOOKUP(CE24,BI22:BQ25,6,FALSE)</f>
        <v>11</v>
      </c>
      <c r="CI24" s="68" t="str">
        <f t="shared" ref="CI24:CI25" si="129">IF(AND(CF22=CF24,CG22=CG24,CH24&gt;CH22),CE22,CE24)</f>
        <v>CARCAVELOS</v>
      </c>
      <c r="CJ24" s="2">
        <f>VLOOKUP(CI24,BI22:BQ25,9,FALSE)</f>
        <v>4</v>
      </c>
      <c r="CK24" s="2">
        <f>VLOOKUP(CI24,BI22:BQ25,8,FALSE)</f>
        <v>1</v>
      </c>
      <c r="CL24" s="2">
        <f>VLOOKUP(CI24,BI22:BQ25,6,FALSE)</f>
        <v>11</v>
      </c>
      <c r="CM24" s="69" t="str">
        <f>IF(AND(CJ23=CJ24,CK23=CK24,CL24&gt;CL23),CI23,CI24)</f>
        <v>CARCAVELOS</v>
      </c>
      <c r="CN24" s="2">
        <f>VLOOKUP(CM24,BI22:BQ25,9,FALSE)</f>
        <v>4</v>
      </c>
      <c r="CO24" s="2">
        <f>VLOOKUP(CM24,BI22:BQ25,8,FALSE)</f>
        <v>1</v>
      </c>
      <c r="CP24" s="2">
        <f>VLOOKUP(CM24,BI22:BQ25,6,FALSE)</f>
        <v>11</v>
      </c>
      <c r="CQ24" s="44" t="str">
        <f t="shared" si="102"/>
        <v>CARCAVELOS</v>
      </c>
      <c r="CR24" s="66">
        <f t="shared" si="103"/>
        <v>3</v>
      </c>
      <c r="CS24" s="67">
        <f t="shared" si="104"/>
        <v>1</v>
      </c>
      <c r="CT24" s="67">
        <f t="shared" si="105"/>
        <v>1</v>
      </c>
      <c r="CU24" s="67">
        <f t="shared" si="106"/>
        <v>1</v>
      </c>
      <c r="CV24" s="67">
        <f t="shared" si="107"/>
        <v>11</v>
      </c>
      <c r="CW24" s="67">
        <f t="shared" si="108"/>
        <v>10</v>
      </c>
      <c r="CX24" s="67">
        <f t="shared" si="109"/>
        <v>1</v>
      </c>
      <c r="CY24" s="67">
        <f t="shared" si="110"/>
        <v>4</v>
      </c>
      <c r="CZ24" s="2"/>
      <c r="DA24" s="2" t="str">
        <f>IF(ISNA(VLOOKUP(CQ24,K$6:L$25,1,FALSE))=TRUE,CM25,VLOOKUP(CQ24,K$6:L$25,1,FALSE))</f>
        <v>ESTORIL PRAIA</v>
      </c>
      <c r="DB24" s="2" t="str">
        <f>IF(ISNA(VLOOKUP(CQ24,K$6:L$25,2,FALSE))=TRUE,CM25,VLOOKUP(CQ24,K$6:L$25,2,FALSE))</f>
        <v>ESTORIL PRAIA</v>
      </c>
      <c r="DC24" s="2"/>
      <c r="DD24" s="2" t="str">
        <f t="shared" si="121"/>
        <v>CARCAVELOS</v>
      </c>
      <c r="DE24" s="66">
        <f t="shared" si="111"/>
        <v>3</v>
      </c>
      <c r="DF24" s="67">
        <f t="shared" si="112"/>
        <v>1</v>
      </c>
      <c r="DG24" s="67">
        <f t="shared" si="113"/>
        <v>1</v>
      </c>
      <c r="DH24" s="67">
        <f t="shared" si="114"/>
        <v>1</v>
      </c>
      <c r="DI24" s="67">
        <f t="shared" si="115"/>
        <v>11</v>
      </c>
      <c r="DJ24" s="67">
        <f t="shared" si="116"/>
        <v>10</v>
      </c>
      <c r="DK24" s="67">
        <f t="shared" si="117"/>
        <v>1</v>
      </c>
      <c r="DL24" s="67">
        <f t="shared" si="118"/>
        <v>4</v>
      </c>
      <c r="DM24" s="2"/>
      <c r="DN24" s="2"/>
      <c r="DO24" s="2"/>
      <c r="DP24" s="2"/>
      <c r="DQ24" s="2"/>
      <c r="DR24" s="2"/>
    </row>
    <row r="25" spans="1:122" ht="22.5" customHeight="1">
      <c r="A25" s="2"/>
      <c r="B25" s="27">
        <v>20</v>
      </c>
      <c r="C25" s="45">
        <v>45826</v>
      </c>
      <c r="D25" s="46">
        <v>0.80208333333333337</v>
      </c>
      <c r="E25" s="48" t="str">
        <f>X20</f>
        <v>BENFICA EF</v>
      </c>
      <c r="F25" s="128">
        <v>4</v>
      </c>
      <c r="G25" s="128">
        <v>0</v>
      </c>
      <c r="H25" s="47" t="str">
        <f>AA20</f>
        <v>TIRES</v>
      </c>
      <c r="I25" s="49" t="s">
        <v>20</v>
      </c>
      <c r="J25" s="50" t="s">
        <v>29</v>
      </c>
      <c r="K25" s="24" t="e">
        <f t="shared" si="122"/>
        <v>#REF!</v>
      </c>
      <c r="L25" s="24" t="e">
        <f t="shared" si="123"/>
        <v>#REF!</v>
      </c>
      <c r="M25" s="2"/>
      <c r="N25" s="134" t="str">
        <f t="shared" ref="N25:V25" si="130">DD29</f>
        <v>MARISTAS</v>
      </c>
      <c r="O25" s="36">
        <f t="shared" si="130"/>
        <v>3</v>
      </c>
      <c r="P25" s="37">
        <f t="shared" si="130"/>
        <v>3</v>
      </c>
      <c r="Q25" s="37">
        <f t="shared" si="130"/>
        <v>0</v>
      </c>
      <c r="R25" s="37">
        <f t="shared" si="130"/>
        <v>0</v>
      </c>
      <c r="S25" s="37">
        <f t="shared" si="130"/>
        <v>14</v>
      </c>
      <c r="T25" s="37">
        <f t="shared" si="130"/>
        <v>3</v>
      </c>
      <c r="U25" s="37">
        <f t="shared" si="130"/>
        <v>11</v>
      </c>
      <c r="V25" s="38">
        <f t="shared" si="130"/>
        <v>9</v>
      </c>
      <c r="W25" s="2"/>
      <c r="X25" s="90" t="s">
        <v>50</v>
      </c>
      <c r="Y25" s="91">
        <f>DCOUNT($E$5:$F$29,$F$5,$AA26:$AA27)+DCOUNT($G$5:$H$29,$G$5,$AA26:$AA27)</f>
        <v>3</v>
      </c>
      <c r="Z25" s="91">
        <f>COUNTIF($K$6:$K$35,AA27)</f>
        <v>1</v>
      </c>
      <c r="AA25" s="91">
        <f t="shared" si="92"/>
        <v>1</v>
      </c>
      <c r="AB25" s="91">
        <f>COUNTIF($L$6:$L$35,AA27)</f>
        <v>1</v>
      </c>
      <c r="AC25" s="91">
        <f>DSUM($E$5:$F$29,$F$5,$AA26:$AA27)+DSUM($G$5:$H$29,$G$5,$AA26:$AA27)</f>
        <v>11</v>
      </c>
      <c r="AD25" s="91">
        <f>DSUM($E$5:$G$29,$G$5,$AA26:$AA27)+DSUM($F$5:$H$29,$F$5,$AA26:$AA27)</f>
        <v>10</v>
      </c>
      <c r="AE25" s="91">
        <f t="shared" si="93"/>
        <v>1</v>
      </c>
      <c r="AF25" s="92">
        <f t="shared" si="94"/>
        <v>4</v>
      </c>
      <c r="AG25" s="2"/>
      <c r="AH25" s="93" t="str">
        <f t="shared" si="95"/>
        <v>CARCAVELOS</v>
      </c>
      <c r="AI25" s="94">
        <f t="shared" si="96"/>
        <v>4</v>
      </c>
      <c r="AJ25" s="95" t="str">
        <f t="shared" si="124"/>
        <v>CARCAVELOS</v>
      </c>
      <c r="AK25" s="94">
        <f>VLOOKUP(AJ25,X22:AF25,9,FALSE)</f>
        <v>4</v>
      </c>
      <c r="AL25" s="95" t="str">
        <f>AJ25</f>
        <v>CARCAVELOS</v>
      </c>
      <c r="AM25" s="94">
        <f>VLOOKUP(AL25,X22:AF25,9,FALSE)</f>
        <v>4</v>
      </c>
      <c r="AN25" s="96" t="str">
        <f>IF(AM25&lt;=AM22,AL25,AL22)</f>
        <v>CARCAVELOS</v>
      </c>
      <c r="AO25" s="94">
        <f>VLOOKUP(AN25,X22:AF25,9,FALSE)</f>
        <v>4</v>
      </c>
      <c r="AP25" s="95" t="str">
        <f>AN25</f>
        <v>CARCAVELOS</v>
      </c>
      <c r="AQ25" s="94">
        <f>VLOOKUP(AP25,X22:AF25,9,FALSE)</f>
        <v>4</v>
      </c>
      <c r="AR25" s="96" t="str">
        <f>IF(AQ25&lt;=AQ23,AP25,AP23)</f>
        <v>CARCAVELOS</v>
      </c>
      <c r="AS25" s="94">
        <f>VLOOKUP(AR25,X22:AF25,9,FALSE)</f>
        <v>4</v>
      </c>
      <c r="AT25" s="96" t="str">
        <f>IF(AS25&lt;=AS24,AR25,AR24)</f>
        <v>ESTORIL PRAIA</v>
      </c>
      <c r="AU25" s="97">
        <f>VLOOKUP(AT25,X22:AF25,9,FALSE)</f>
        <v>3</v>
      </c>
      <c r="AV25" s="98" t="str">
        <f t="shared" ref="AV25:AW25" si="131">AT25</f>
        <v>ESTORIL PRAIA</v>
      </c>
      <c r="AW25" s="99">
        <f t="shared" si="131"/>
        <v>3</v>
      </c>
      <c r="AX25" s="94">
        <f>VLOOKUP(AV25,X22:AF25,8,FALSE)</f>
        <v>-2</v>
      </c>
      <c r="AY25" s="95" t="str">
        <f t="shared" si="126"/>
        <v>ESTORIL PRAIA</v>
      </c>
      <c r="AZ25" s="94">
        <f>VLOOKUP(AY25,X22:AF25,9,FALSE)</f>
        <v>3</v>
      </c>
      <c r="BA25" s="94">
        <f>VLOOKUP(AY25,X22:AF25,8,FALSE)</f>
        <v>-2</v>
      </c>
      <c r="BB25" s="95" t="str">
        <f>AY25</f>
        <v>ESTORIL PRAIA</v>
      </c>
      <c r="BC25" s="94">
        <f>VLOOKUP(BB25,X22:AF25,9,FALSE)</f>
        <v>3</v>
      </c>
      <c r="BD25" s="94">
        <f>VLOOKUP(BB25,X22:AF25,8,FALSE)</f>
        <v>-2</v>
      </c>
      <c r="BE25" s="96" t="str">
        <f>IF(AND(BC24=BC25,BD25&gt;BD24),BB24,BB25)</f>
        <v>ESTORIL PRAIA</v>
      </c>
      <c r="BF25" s="100">
        <f>VLOOKUP(BE25,X22:AF25,9,FALSE)</f>
        <v>3</v>
      </c>
      <c r="BG25" s="101" t="str">
        <f t="shared" si="127"/>
        <v>ESTORIL PRAIA</v>
      </c>
      <c r="BH25" s="2"/>
      <c r="BI25" s="44" t="str">
        <f t="shared" si="98"/>
        <v>ESTORIL PRAIA</v>
      </c>
      <c r="BJ25" s="66">
        <f>VLOOKUP(BI25,X22:AF25,2,FALSE)</f>
        <v>3</v>
      </c>
      <c r="BK25" s="67">
        <f>VLOOKUP(BI25,X22:AF25,3,FALSE)</f>
        <v>1</v>
      </c>
      <c r="BL25" s="67">
        <f>VLOOKUP(BI25,X22:AF25,4,FALSE)</f>
        <v>0</v>
      </c>
      <c r="BM25" s="67">
        <f>VLOOKUP(BI25,X22:AF25,5,FALSE)</f>
        <v>2</v>
      </c>
      <c r="BN25" s="67">
        <f>VLOOKUP(BI25,X22:AF25,6,FALSE)</f>
        <v>11</v>
      </c>
      <c r="BO25" s="67">
        <f>VLOOKUP(BI25,X22:AF25,7,FALSE)</f>
        <v>13</v>
      </c>
      <c r="BP25" s="67">
        <f>VLOOKUP(BI25,X22:AF25,8,FALSE)</f>
        <v>-2</v>
      </c>
      <c r="BQ25" s="67">
        <f>VLOOKUP(BI25,X22:AF25,9,FALSE)</f>
        <v>3</v>
      </c>
      <c r="BR25" s="2" t="str">
        <f t="shared" si="99"/>
        <v>ESTORIL PRAIA</v>
      </c>
      <c r="BS25" s="2">
        <f>VLOOKUP(BR25,BI22:BQ25,9,FALSE)</f>
        <v>3</v>
      </c>
      <c r="BT25" s="2">
        <f>VLOOKUP(BR25,BI22:BQ25,8,FALSE)</f>
        <v>-2</v>
      </c>
      <c r="BU25" s="69" t="str">
        <f>IF(AND(BS24=BS25,BT25&gt;BT24),BR24,BR25)</f>
        <v>ESTORIL PRAIA</v>
      </c>
      <c r="BV25" s="69">
        <f>VLOOKUP(BU25,BI22:BQ25,9,FALSE)</f>
        <v>3</v>
      </c>
      <c r="BW25" s="69">
        <f>VLOOKUP(BU25,BI22:BQ25,8,FALSE)</f>
        <v>-2</v>
      </c>
      <c r="BX25" s="69" t="str">
        <f t="shared" si="128"/>
        <v>ESTORIL PRAIA</v>
      </c>
      <c r="BY25" s="2">
        <f>VLOOKUP(BX25,BI22:BQ25,9,FALSE)</f>
        <v>3</v>
      </c>
      <c r="BZ25" s="5">
        <f>VLOOKUP(BX25,BI22:BQ25,8,FALSE)</f>
        <v>-2</v>
      </c>
      <c r="CA25" s="70" t="str">
        <f>IF(AND(BY22=BY25,BZ25&gt;BZ22),BX22,BX25)</f>
        <v>ESTORIL PRAIA</v>
      </c>
      <c r="CB25" s="2">
        <f>VLOOKUP(CA25,BI22:BQ25,9,FALSE)</f>
        <v>3</v>
      </c>
      <c r="CC25" s="2">
        <f>VLOOKUP(CA25,BI22:BQ25,8,FALSE)</f>
        <v>-2</v>
      </c>
      <c r="CD25" s="5">
        <f>VLOOKUP(CA25,BI22:BQ25,6,FALSE)</f>
        <v>11</v>
      </c>
      <c r="CE25" s="69" t="str">
        <f>IF(AND(CB24=CB25,CC24=CC25,CD25&gt;CD24),CA24,CA25)</f>
        <v>ESTORIL PRAIA</v>
      </c>
      <c r="CF25" s="2">
        <f>VLOOKUP(CE25,BI22:BQ25,9,FALSE)</f>
        <v>3</v>
      </c>
      <c r="CG25" s="2">
        <f>VLOOKUP(CE25,BI22:BQ25,8,FALSE)</f>
        <v>-2</v>
      </c>
      <c r="CH25" s="2">
        <f>VLOOKUP(CE25,BI22:BQ25,6,FALSE)</f>
        <v>11</v>
      </c>
      <c r="CI25" s="69" t="str">
        <f t="shared" si="129"/>
        <v>ESTORIL PRAIA</v>
      </c>
      <c r="CJ25" s="2">
        <f>VLOOKUP(CI25,BI22:BQ25,9,FALSE)</f>
        <v>3</v>
      </c>
      <c r="CK25" s="2">
        <f>VLOOKUP(CI25,BI22:BQ25,8,FALSE)</f>
        <v>-2</v>
      </c>
      <c r="CL25" s="2">
        <f>VLOOKUP(CI25,BI22:BQ25,6,FALSE)</f>
        <v>11</v>
      </c>
      <c r="CM25" s="68" t="str">
        <f>IF(AND(CJ22=CJ25,CK22=CK25,CL25&gt;CL22),CI22,CI25)</f>
        <v>ESTORIL PRAIA</v>
      </c>
      <c r="CN25" s="2">
        <f>VLOOKUP(CM25,BI22:BQ25,9,FALSE)</f>
        <v>3</v>
      </c>
      <c r="CO25" s="2">
        <f>VLOOKUP(CM25,BI22:BQ25,8,FALSE)</f>
        <v>-2</v>
      </c>
      <c r="CP25" s="2">
        <f>VLOOKUP(CM25,BI22:BQ25,6,FALSE)</f>
        <v>11</v>
      </c>
      <c r="CQ25" s="44" t="str">
        <f t="shared" si="102"/>
        <v>ESTORIL PRAIA</v>
      </c>
      <c r="CR25" s="66">
        <f t="shared" si="103"/>
        <v>3</v>
      </c>
      <c r="CS25" s="67">
        <f t="shared" si="104"/>
        <v>1</v>
      </c>
      <c r="CT25" s="67">
        <f t="shared" si="105"/>
        <v>0</v>
      </c>
      <c r="CU25" s="67">
        <f t="shared" si="106"/>
        <v>2</v>
      </c>
      <c r="CV25" s="67">
        <f t="shared" si="107"/>
        <v>11</v>
      </c>
      <c r="CW25" s="67">
        <f t="shared" si="108"/>
        <v>13</v>
      </c>
      <c r="CX25" s="67">
        <f t="shared" si="109"/>
        <v>-2</v>
      </c>
      <c r="CY25" s="67">
        <f t="shared" si="110"/>
        <v>3</v>
      </c>
      <c r="CZ25" s="2"/>
      <c r="DA25" s="2" t="str">
        <f>IF(ISNA(VLOOKUP(CQ25,K$6:L$25,1,FALSE))=TRUE,CM25,VLOOKUP(CQ25,K$6:L$25,1,FALSE))</f>
        <v>ESTORIL PRAIA</v>
      </c>
      <c r="DB25" s="2" t="str">
        <f>IF(ISNA(VLOOKUP(CQ25,K$6:L$25,2,FALSE))=TRUE,CM25,VLOOKUP(CQ25,K$6:L$25,2,FALSE))</f>
        <v>ESTORIL AC</v>
      </c>
      <c r="DC25" s="2"/>
      <c r="DD25" s="2" t="str">
        <f t="shared" si="121"/>
        <v>ESTORIL PRAIA</v>
      </c>
      <c r="DE25" s="66">
        <f t="shared" si="111"/>
        <v>3</v>
      </c>
      <c r="DF25" s="67">
        <f t="shared" si="112"/>
        <v>1</v>
      </c>
      <c r="DG25" s="67">
        <f t="shared" si="113"/>
        <v>0</v>
      </c>
      <c r="DH25" s="67">
        <f t="shared" si="114"/>
        <v>2</v>
      </c>
      <c r="DI25" s="67">
        <f t="shared" si="115"/>
        <v>11</v>
      </c>
      <c r="DJ25" s="67">
        <f t="shared" si="116"/>
        <v>13</v>
      </c>
      <c r="DK25" s="67">
        <f t="shared" si="117"/>
        <v>-2</v>
      </c>
      <c r="DL25" s="67">
        <f t="shared" si="118"/>
        <v>3</v>
      </c>
      <c r="DM25" s="2"/>
      <c r="DN25" s="2"/>
      <c r="DO25" s="2"/>
      <c r="DP25" s="2"/>
      <c r="DQ25" s="2"/>
      <c r="DR25" s="2"/>
    </row>
    <row r="26" spans="1:122" ht="22.5" customHeight="1">
      <c r="A26" s="2"/>
      <c r="B26" s="27">
        <v>21</v>
      </c>
      <c r="C26" s="78">
        <v>45826</v>
      </c>
      <c r="D26" s="79">
        <v>0.80208333333333337</v>
      </c>
      <c r="E26" s="81" t="str">
        <f>Y27</f>
        <v>ALCOITÃO</v>
      </c>
      <c r="F26" s="128">
        <v>4</v>
      </c>
      <c r="G26" s="128">
        <v>5</v>
      </c>
      <c r="H26" s="80" t="str">
        <f>Z27</f>
        <v>ESTORIL AC</v>
      </c>
      <c r="I26" s="82" t="s">
        <v>51</v>
      </c>
      <c r="J26" s="83" t="s">
        <v>34</v>
      </c>
      <c r="K26" s="24" t="str">
        <f t="shared" ref="K26:K33" si="132">IF(F22&lt;&gt;"",IF(F22&gt;G22,E22,IF(G22&gt;F22,H22,"Empate")),"")</f>
        <v>VILA VERDE</v>
      </c>
      <c r="L26" s="24" t="str">
        <f t="shared" ref="L26:L33" si="133">IF(F22&lt;&gt;"",IF(F22&lt;G22,E22,IF(G22&lt;F22,H22,"Empate")),"")</f>
        <v>CASCAIS</v>
      </c>
      <c r="M26" s="2"/>
      <c r="N26" s="135" t="str">
        <f t="shared" ref="N26:V26" si="134">DD30</f>
        <v>SINTRENSE</v>
      </c>
      <c r="O26" s="52">
        <f t="shared" si="134"/>
        <v>3</v>
      </c>
      <c r="P26" s="53">
        <f t="shared" si="134"/>
        <v>2</v>
      </c>
      <c r="Q26" s="53">
        <f t="shared" si="134"/>
        <v>0</v>
      </c>
      <c r="R26" s="53">
        <f t="shared" si="134"/>
        <v>1</v>
      </c>
      <c r="S26" s="53">
        <f t="shared" si="134"/>
        <v>25</v>
      </c>
      <c r="T26" s="53">
        <f t="shared" si="134"/>
        <v>6</v>
      </c>
      <c r="U26" s="53">
        <f t="shared" si="134"/>
        <v>19</v>
      </c>
      <c r="V26" s="54">
        <f t="shared" si="134"/>
        <v>6</v>
      </c>
      <c r="W26" s="2"/>
      <c r="X26" s="109" t="s">
        <v>10</v>
      </c>
      <c r="Y26" s="109" t="s">
        <v>10</v>
      </c>
      <c r="Z26" s="109" t="s">
        <v>10</v>
      </c>
      <c r="AA26" s="109" t="s">
        <v>10</v>
      </c>
      <c r="AB26" s="4"/>
      <c r="AC26" s="4"/>
      <c r="AD26" s="4"/>
      <c r="AE26" s="4"/>
      <c r="AF26" s="4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</row>
    <row r="27" spans="1:122" ht="22.5" customHeight="1">
      <c r="A27" s="2"/>
      <c r="B27" s="27">
        <v>22</v>
      </c>
      <c r="C27" s="78">
        <v>45826</v>
      </c>
      <c r="D27" s="79">
        <v>0.80208333333333337</v>
      </c>
      <c r="E27" s="81" t="str">
        <f>X27</f>
        <v>ESTORIL PRAIA</v>
      </c>
      <c r="F27" s="128">
        <v>4</v>
      </c>
      <c r="G27" s="128">
        <v>7</v>
      </c>
      <c r="H27" s="80" t="str">
        <f>AA27</f>
        <v>CARCAVELOS</v>
      </c>
      <c r="I27" s="82" t="s">
        <v>40</v>
      </c>
      <c r="J27" s="83" t="s">
        <v>34</v>
      </c>
      <c r="K27" s="24" t="str">
        <f t="shared" si="132"/>
        <v>SL BENFICA</v>
      </c>
      <c r="L27" s="24" t="str">
        <f t="shared" si="133"/>
        <v>TRAJOUCE</v>
      </c>
      <c r="M27" s="2"/>
      <c r="N27" s="135" t="str">
        <f t="shared" ref="N27:V27" si="135">DD31</f>
        <v>REAL SC</v>
      </c>
      <c r="O27" s="52">
        <f t="shared" si="135"/>
        <v>3</v>
      </c>
      <c r="P27" s="53">
        <f t="shared" si="135"/>
        <v>1</v>
      </c>
      <c r="Q27" s="53">
        <f t="shared" si="135"/>
        <v>0</v>
      </c>
      <c r="R27" s="53">
        <f t="shared" si="135"/>
        <v>2</v>
      </c>
      <c r="S27" s="53">
        <f t="shared" si="135"/>
        <v>9</v>
      </c>
      <c r="T27" s="53">
        <f t="shared" si="135"/>
        <v>10</v>
      </c>
      <c r="U27" s="53">
        <f t="shared" si="135"/>
        <v>-1</v>
      </c>
      <c r="V27" s="54">
        <f t="shared" si="135"/>
        <v>3</v>
      </c>
      <c r="W27" s="2"/>
      <c r="X27" s="4" t="s">
        <v>47</v>
      </c>
      <c r="Y27" s="4" t="s">
        <v>48</v>
      </c>
      <c r="Z27" s="4" t="s">
        <v>49</v>
      </c>
      <c r="AA27" s="4" t="s">
        <v>50</v>
      </c>
      <c r="AB27" s="4"/>
      <c r="AC27" s="4"/>
      <c r="AD27" s="4"/>
      <c r="AE27" s="4"/>
      <c r="AF27" s="4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</row>
    <row r="28" spans="1:122" ht="22.5" customHeight="1">
      <c r="A28" s="2"/>
      <c r="B28" s="27">
        <v>23</v>
      </c>
      <c r="C28" s="102">
        <v>45826</v>
      </c>
      <c r="D28" s="103">
        <v>0.80208333333333337</v>
      </c>
      <c r="E28" s="105" t="str">
        <f>Y34</f>
        <v>CENTRAL 32</v>
      </c>
      <c r="F28" s="128">
        <v>0</v>
      </c>
      <c r="G28" s="128">
        <v>16</v>
      </c>
      <c r="H28" s="104" t="str">
        <f>Z34</f>
        <v>SINTRENSE</v>
      </c>
      <c r="I28" s="106" t="s">
        <v>28</v>
      </c>
      <c r="J28" s="107" t="s">
        <v>25</v>
      </c>
      <c r="K28" s="24" t="str">
        <f t="shared" si="132"/>
        <v>TORRE</v>
      </c>
      <c r="L28" s="24" t="str">
        <f t="shared" si="133"/>
        <v>FONTAINHAS</v>
      </c>
      <c r="M28" s="2"/>
      <c r="N28" s="136" t="str">
        <f t="shared" ref="N28:V28" si="136">DD32</f>
        <v>CENTRAL 32</v>
      </c>
      <c r="O28" s="85">
        <f t="shared" si="136"/>
        <v>3</v>
      </c>
      <c r="P28" s="86">
        <f t="shared" si="136"/>
        <v>0</v>
      </c>
      <c r="Q28" s="86">
        <f t="shared" si="136"/>
        <v>0</v>
      </c>
      <c r="R28" s="86">
        <f t="shared" si="136"/>
        <v>3</v>
      </c>
      <c r="S28" s="86">
        <f t="shared" si="136"/>
        <v>0</v>
      </c>
      <c r="T28" s="86">
        <f t="shared" si="136"/>
        <v>29</v>
      </c>
      <c r="U28" s="86">
        <f t="shared" si="136"/>
        <v>-29</v>
      </c>
      <c r="V28" s="87">
        <f t="shared" si="136"/>
        <v>0</v>
      </c>
      <c r="W28" s="2"/>
      <c r="X28" s="39"/>
      <c r="Y28" s="40" t="s">
        <v>22</v>
      </c>
      <c r="Z28" s="40" t="s">
        <v>23</v>
      </c>
      <c r="AA28" s="40" t="s">
        <v>24</v>
      </c>
      <c r="AB28" s="40" t="s">
        <v>25</v>
      </c>
      <c r="AC28" s="40" t="s">
        <v>6</v>
      </c>
      <c r="AD28" s="40" t="s">
        <v>11</v>
      </c>
      <c r="AE28" s="40" t="s">
        <v>5</v>
      </c>
      <c r="AF28" s="41" t="s">
        <v>26</v>
      </c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2"/>
      <c r="BJ28" s="43" t="s">
        <v>22</v>
      </c>
      <c r="BK28" s="43" t="s">
        <v>23</v>
      </c>
      <c r="BL28" s="43" t="s">
        <v>24</v>
      </c>
      <c r="BM28" s="43" t="s">
        <v>25</v>
      </c>
      <c r="BN28" s="43" t="s">
        <v>6</v>
      </c>
      <c r="BO28" s="43" t="s">
        <v>11</v>
      </c>
      <c r="BP28" s="43" t="s">
        <v>5</v>
      </c>
      <c r="BQ28" s="43" t="s">
        <v>26</v>
      </c>
      <c r="BR28" s="5"/>
      <c r="BS28" s="5"/>
      <c r="BT28" s="5"/>
      <c r="BU28" s="5"/>
      <c r="BV28" s="5"/>
      <c r="BW28" s="5"/>
      <c r="BX28" s="5"/>
      <c r="BY28" s="44"/>
      <c r="BZ28" s="44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42"/>
      <c r="CR28" s="43" t="s">
        <v>22</v>
      </c>
      <c r="CS28" s="43" t="s">
        <v>23</v>
      </c>
      <c r="CT28" s="43" t="s">
        <v>24</v>
      </c>
      <c r="CU28" s="43" t="s">
        <v>25</v>
      </c>
      <c r="CV28" s="43" t="s">
        <v>6</v>
      </c>
      <c r="CW28" s="43" t="s">
        <v>11</v>
      </c>
      <c r="CX28" s="43" t="s">
        <v>5</v>
      </c>
      <c r="CY28" s="43" t="s">
        <v>26</v>
      </c>
      <c r="CZ28" s="2"/>
      <c r="DA28" s="2"/>
      <c r="DB28" s="2"/>
      <c r="DC28" s="2"/>
      <c r="DD28" s="2"/>
      <c r="DE28" s="43" t="s">
        <v>22</v>
      </c>
      <c r="DF28" s="43" t="s">
        <v>23</v>
      </c>
      <c r="DG28" s="43" t="s">
        <v>24</v>
      </c>
      <c r="DH28" s="43" t="s">
        <v>25</v>
      </c>
      <c r="DI28" s="43" t="s">
        <v>6</v>
      </c>
      <c r="DJ28" s="43" t="s">
        <v>11</v>
      </c>
      <c r="DK28" s="43" t="s">
        <v>5</v>
      </c>
      <c r="DL28" s="43" t="s">
        <v>26</v>
      </c>
      <c r="DM28" s="2"/>
      <c r="DN28" s="2"/>
      <c r="DO28" s="2"/>
      <c r="DP28" s="2"/>
      <c r="DQ28" s="2"/>
      <c r="DR28" s="2"/>
    </row>
    <row r="29" spans="1:122" ht="22.5" customHeight="1">
      <c r="A29" s="2"/>
      <c r="B29" s="27">
        <v>24</v>
      </c>
      <c r="C29" s="102">
        <v>45826</v>
      </c>
      <c r="D29" s="103">
        <v>0.80208333333333337</v>
      </c>
      <c r="E29" s="105" t="str">
        <f>X34</f>
        <v>REAL SC</v>
      </c>
      <c r="F29" s="128">
        <v>1</v>
      </c>
      <c r="G29" s="128">
        <v>3</v>
      </c>
      <c r="H29" s="104" t="str">
        <f>AA34</f>
        <v>MARISTAS</v>
      </c>
      <c r="I29" s="106" t="s">
        <v>31</v>
      </c>
      <c r="J29" s="107" t="s">
        <v>25</v>
      </c>
      <c r="K29" s="24" t="str">
        <f t="shared" si="132"/>
        <v>BENFICA EF</v>
      </c>
      <c r="L29" s="24" t="str">
        <f t="shared" si="133"/>
        <v>TIRES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55" t="s">
        <v>52</v>
      </c>
      <c r="Y29" s="4">
        <f>DCOUNT($E$5:$F$29,$F$5,$X33:$X34)+DCOUNT($G$5:$H$29,$G$5,$X33:$X34)</f>
        <v>3</v>
      </c>
      <c r="Z29" s="4">
        <f>COUNTIF($K$6:$K$35,X34)</f>
        <v>1</v>
      </c>
      <c r="AA29" s="4">
        <f t="shared" ref="AA29:AA32" si="137">Y29-Z29-AB29</f>
        <v>0</v>
      </c>
      <c r="AB29" s="4">
        <f>COUNTIF($L$6:$L$35,X34)</f>
        <v>2</v>
      </c>
      <c r="AC29" s="4">
        <f>DSUM($E$5:$F$29,$F$5,$X33:$X34)+DSUM($G$5:$H$29,$G$5,$X33:$X34)</f>
        <v>9</v>
      </c>
      <c r="AD29" s="4">
        <f>DSUM($E$5:$G$29,$G$5,$X33:$X34)+DSUM($F$5:$H$29,$F$5,$X33:$X34)</f>
        <v>10</v>
      </c>
      <c r="AE29" s="4">
        <f t="shared" ref="AE29:AE32" si="138">AC29-AD29</f>
        <v>-1</v>
      </c>
      <c r="AF29" s="56">
        <f t="shared" ref="AF29:AF32" si="139">Z29*3+AA29*1</f>
        <v>3</v>
      </c>
      <c r="AG29" s="2"/>
      <c r="AH29" s="57" t="str">
        <f t="shared" ref="AH29:AH32" si="140">X29</f>
        <v>REAL SC</v>
      </c>
      <c r="AI29" s="58">
        <f t="shared" ref="AI29:AI32" si="141">AF29</f>
        <v>3</v>
      </c>
      <c r="AJ29" s="59" t="str">
        <f>IF(AI29&gt;=AI30,AH29,AH30)</f>
        <v>REAL SC</v>
      </c>
      <c r="AK29" s="58">
        <f>VLOOKUP(AJ29,X29:AF32,9,FALSE)</f>
        <v>3</v>
      </c>
      <c r="AL29" s="59" t="str">
        <f>IF(AK29&gt;=AK31,AJ29,AJ31)</f>
        <v>SINTRENSE</v>
      </c>
      <c r="AM29" s="58">
        <f>VLOOKUP(AL29,X29:AF32,9,FALSE)</f>
        <v>6</v>
      </c>
      <c r="AN29" s="59" t="str">
        <f>IF(AM29&gt;=AM32,AL29,AL32)</f>
        <v>MARISTAS</v>
      </c>
      <c r="AO29" s="58">
        <f>VLOOKUP(AN29,X29:AF32,9,FALSE)</f>
        <v>9</v>
      </c>
      <c r="AP29" s="59"/>
      <c r="AQ29" s="60"/>
      <c r="AR29" s="60"/>
      <c r="AS29" s="60"/>
      <c r="AT29" s="60"/>
      <c r="AU29" s="61"/>
      <c r="AV29" s="62" t="str">
        <f t="shared" ref="AV29:AW29" si="142">AN29</f>
        <v>MARISTAS</v>
      </c>
      <c r="AW29" s="63">
        <f t="shared" si="142"/>
        <v>9</v>
      </c>
      <c r="AX29" s="58">
        <f>VLOOKUP(AV29,X29:AF32,8,FALSE)</f>
        <v>11</v>
      </c>
      <c r="AY29" s="59" t="str">
        <f>IF(AND(AW29=AW30,AX30&gt;AX29),AV30,AV29)</f>
        <v>MARISTAS</v>
      </c>
      <c r="AZ29" s="58"/>
      <c r="BA29" s="58"/>
      <c r="BB29" s="60"/>
      <c r="BC29" s="60"/>
      <c r="BD29" s="60"/>
      <c r="BE29" s="60"/>
      <c r="BF29" s="64">
        <f>AW29</f>
        <v>9</v>
      </c>
      <c r="BG29" s="65" t="str">
        <f>AY29</f>
        <v>MARISTAS</v>
      </c>
      <c r="BH29" s="2"/>
      <c r="BI29" s="44" t="str">
        <f t="shared" ref="BI29:BI32" si="143">BG29</f>
        <v>MARISTAS</v>
      </c>
      <c r="BJ29" s="66">
        <f>VLOOKUP(BI29,X29:AF32,2,FALSE)</f>
        <v>3</v>
      </c>
      <c r="BK29" s="67">
        <f>VLOOKUP(BI29,X29:AF32,3,FALSE)</f>
        <v>3</v>
      </c>
      <c r="BL29" s="67">
        <f>VLOOKUP(BI29,X29:AF32,4,FALSE)</f>
        <v>0</v>
      </c>
      <c r="BM29" s="67">
        <f>VLOOKUP(BI29,X29:AF32,5,FALSE)</f>
        <v>0</v>
      </c>
      <c r="BN29" s="67">
        <f>VLOOKUP(BI29,X29:AF32,6,FALSE)</f>
        <v>14</v>
      </c>
      <c r="BO29" s="67">
        <f>VLOOKUP(BI29,X29:AF32,7,FALSE)</f>
        <v>3</v>
      </c>
      <c r="BP29" s="67">
        <f>VLOOKUP(BI29,X29:AF32,8,FALSE)</f>
        <v>11</v>
      </c>
      <c r="BQ29" s="67">
        <f>VLOOKUP(BI29,X29:AF32,9,FALSE)</f>
        <v>9</v>
      </c>
      <c r="BR29" s="2" t="str">
        <f t="shared" ref="BR29:BR32" si="144">BI29</f>
        <v>MARISTAS</v>
      </c>
      <c r="BS29" s="2">
        <f>VLOOKUP(BR29,BI29:BQ32,9,FALSE)</f>
        <v>9</v>
      </c>
      <c r="BT29" s="2">
        <f>VLOOKUP(BR29,BI29:BQ32,8,FALSE)</f>
        <v>11</v>
      </c>
      <c r="BU29" s="68" t="str">
        <f>IF(AND(BS29=BS30,BT30&gt;BT29),BR30,BR29)</f>
        <v>MARISTAS</v>
      </c>
      <c r="BV29" s="69">
        <f>VLOOKUP(BU29,BI29:BQ32,9,FALSE)</f>
        <v>9</v>
      </c>
      <c r="BW29" s="69">
        <f>VLOOKUP(BU29,BI29:BQ32,8,FALSE)</f>
        <v>11</v>
      </c>
      <c r="BX29" s="68" t="str">
        <f t="shared" ref="BX29:BX30" si="145">IF(AND(BV29=BV31,BW31&gt;BW29),BU31,BU29)</f>
        <v>MARISTAS</v>
      </c>
      <c r="BY29" s="2">
        <f>VLOOKUP(BX29,BI29:BQ32,9,FALSE)</f>
        <v>9</v>
      </c>
      <c r="BZ29" s="5">
        <f>VLOOKUP(BX29,BI29:BQ32,8,FALSE)</f>
        <v>11</v>
      </c>
      <c r="CA29" s="70" t="str">
        <f>IF(AND(BY29=BY32,BZ32&gt;BZ29),BX32,BX29)</f>
        <v>MARISTAS</v>
      </c>
      <c r="CB29" s="2">
        <f>VLOOKUP(CA29,BI29:BQ32,9,FALSE)</f>
        <v>9</v>
      </c>
      <c r="CC29" s="2">
        <f>VLOOKUP(CA29,BI29:BQ32,8,FALSE)</f>
        <v>11</v>
      </c>
      <c r="CD29" s="5">
        <f>VLOOKUP(CA29,BI29:BQ32,6,FALSE)</f>
        <v>14</v>
      </c>
      <c r="CE29" s="68" t="str">
        <f>IF(AND(CB29=CB30,CC29=CC30,CD30&gt;CD29),CA30,CA29)</f>
        <v>MARISTAS</v>
      </c>
      <c r="CF29" s="2">
        <f>VLOOKUP(CE29,BI29:BQ32,9,FALSE)</f>
        <v>9</v>
      </c>
      <c r="CG29" s="2">
        <f>VLOOKUP(CE29,BI29:BQ32,8,FALSE)</f>
        <v>11</v>
      </c>
      <c r="CH29" s="2">
        <f>VLOOKUP(CE29,BI29:BQ32,6,FALSE)</f>
        <v>14</v>
      </c>
      <c r="CI29" s="68" t="str">
        <f t="shared" ref="CI29:CI30" si="146">IF(AND(CF29=CF31,CG29=CG31,CH31&gt;CH29),CE31,CE29)</f>
        <v>MARISTAS</v>
      </c>
      <c r="CJ29" s="2">
        <f>VLOOKUP(CI29,BI29:BQ32,9,FALSE)</f>
        <v>9</v>
      </c>
      <c r="CK29" s="2">
        <f>VLOOKUP(CI29,BI29:BQ32,8,FALSE)</f>
        <v>11</v>
      </c>
      <c r="CL29" s="2">
        <f>VLOOKUP(CI29,BI29:BQ32,6,FALSE)</f>
        <v>14</v>
      </c>
      <c r="CM29" s="68" t="str">
        <f>IF(AND(CJ29=CJ32,CK29=CK32,CL32&gt;CL29),CI32,CI29)</f>
        <v>MARISTAS</v>
      </c>
      <c r="CN29" s="2">
        <f>VLOOKUP(CM29,BI29:BQ32,9,FALSE)</f>
        <v>9</v>
      </c>
      <c r="CO29" s="2">
        <f>VLOOKUP(CM29,BI29:BQ32,8,FALSE)</f>
        <v>11</v>
      </c>
      <c r="CP29" s="2">
        <f>VLOOKUP(CM29,BI29:BQ32,6,FALSE)</f>
        <v>14</v>
      </c>
      <c r="CQ29" s="44" t="str">
        <f t="shared" ref="CQ29:CQ32" si="147">CM29</f>
        <v>MARISTAS</v>
      </c>
      <c r="CR29" s="66">
        <f t="shared" ref="CR29:CR32" si="148">VLOOKUP(CQ29,$X$29:$AF$32,2,FALSE)</f>
        <v>3</v>
      </c>
      <c r="CS29" s="67">
        <f t="shared" ref="CS29:CS32" si="149">VLOOKUP(CQ29,$X$29:$AF$32,3,FALSE)</f>
        <v>3</v>
      </c>
      <c r="CT29" s="67">
        <f t="shared" ref="CT29:CT32" si="150">VLOOKUP(CQ29,$X$29:$AF$32,4,FALSE)</f>
        <v>0</v>
      </c>
      <c r="CU29" s="67">
        <f t="shared" ref="CU29:CU32" si="151">VLOOKUP(CQ29,$X$29:$AF$32,5,FALSE)</f>
        <v>0</v>
      </c>
      <c r="CV29" s="67">
        <f t="shared" ref="CV29:CV32" si="152">VLOOKUP(CQ29,$X$29:$AF$32,6,FALSE)</f>
        <v>14</v>
      </c>
      <c r="CW29" s="67">
        <f t="shared" ref="CW29:CW32" si="153">VLOOKUP(CQ29,$X$29:$AF$32,7,FALSE)</f>
        <v>3</v>
      </c>
      <c r="CX29" s="67">
        <f t="shared" ref="CX29:CX32" si="154">VLOOKUP(CQ29,$X$29:$AF$32,8,FALSE)</f>
        <v>11</v>
      </c>
      <c r="CY29" s="67">
        <f t="shared" ref="CY29:CY32" si="155">VLOOKUP(CQ29,$X$29:$AF$32,9,FALSE)</f>
        <v>9</v>
      </c>
      <c r="CZ29" s="2"/>
      <c r="DA29" s="2" t="str">
        <f>IF(ISNA(VLOOKUP(CQ29,K$6:L$25,1,FALSE))=TRUE,CM32,VLOOKUP(CQ29,K$6:L$25,1,FALSE))</f>
        <v>MARISTAS</v>
      </c>
      <c r="DB29" s="2" t="str">
        <f>IF(ISNA(VLOOKUP(CQ29,K$6:L$25,2,FALSE))=TRUE,CM32,VLOOKUP(CQ29,K$6:L$25,2,FALSE))</f>
        <v>SINTRENSE</v>
      </c>
      <c r="DC29" s="2"/>
      <c r="DD29" s="2" t="str">
        <f>IF(AND(CR30=CR29,CY30=CY29,DA30=CM30,DB30=CM29),DA30,CM29)</f>
        <v>MARISTAS</v>
      </c>
      <c r="DE29" s="66">
        <f t="shared" ref="DE29:DE32" si="156">VLOOKUP(DD29,$X$29:$AF$32,2,FALSE)</f>
        <v>3</v>
      </c>
      <c r="DF29" s="67">
        <f t="shared" ref="DF29:DF32" si="157">VLOOKUP(DD29,$X$29:$AF$32,3,FALSE)</f>
        <v>3</v>
      </c>
      <c r="DG29" s="67">
        <f t="shared" ref="DG29:DG32" si="158">VLOOKUP(DD29,$X$29:$AF$32,4,FALSE)</f>
        <v>0</v>
      </c>
      <c r="DH29" s="67">
        <f t="shared" ref="DH29:DH32" si="159">VLOOKUP(DD29,$X$29:$AF$32,5,FALSE)</f>
        <v>0</v>
      </c>
      <c r="DI29" s="67">
        <f t="shared" ref="DI29:DI32" si="160">VLOOKUP(DD29,$X$29:$AF$32,6,FALSE)</f>
        <v>14</v>
      </c>
      <c r="DJ29" s="67">
        <f t="shared" ref="DJ29:DJ32" si="161">VLOOKUP(DD29,$X$29:$AF$32,7,FALSE)</f>
        <v>3</v>
      </c>
      <c r="DK29" s="67">
        <f t="shared" ref="DK29:DK32" si="162">VLOOKUP(DD29,$X$29:$AF$32,8,FALSE)</f>
        <v>11</v>
      </c>
      <c r="DL29" s="67">
        <f t="shared" ref="DL29:DL32" si="163">VLOOKUP(DD29,$X$29:$AF$32,9,FALSE)</f>
        <v>9</v>
      </c>
      <c r="DM29" s="2"/>
      <c r="DN29" s="2"/>
      <c r="DO29" s="2"/>
      <c r="DP29" s="2"/>
      <c r="DQ29" s="2"/>
      <c r="DR29" s="2"/>
    </row>
    <row r="30" spans="1:122" ht="22.5" customHeight="1">
      <c r="A30" s="2"/>
      <c r="B30" s="137"/>
      <c r="C30" s="138"/>
      <c r="D30" s="139"/>
      <c r="E30" s="140"/>
      <c r="F30" s="141"/>
      <c r="G30" s="141"/>
      <c r="H30" s="140"/>
      <c r="I30" s="142"/>
      <c r="J30" s="143"/>
      <c r="K30" s="24" t="str">
        <f t="shared" si="132"/>
        <v>ESTORIL AC</v>
      </c>
      <c r="L30" s="24" t="str">
        <f t="shared" si="133"/>
        <v>ALCOITÃO</v>
      </c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55" t="s">
        <v>53</v>
      </c>
      <c r="Y30" s="4">
        <f>DCOUNT($E$5:$F$29,$F$5,$Y33:$Y34)+DCOUNT($G$5:$H$29,$G$5,$Y33:$Y34)</f>
        <v>3</v>
      </c>
      <c r="Z30" s="4">
        <f>COUNTIF($K$6:$K$35,Y34)</f>
        <v>0</v>
      </c>
      <c r="AA30" s="4">
        <f t="shared" si="137"/>
        <v>0</v>
      </c>
      <c r="AB30" s="4">
        <f>COUNTIF($L$6:$L$35,Y34)</f>
        <v>3</v>
      </c>
      <c r="AC30" s="4">
        <f>DSUM($E$5:$F$29,$F$5,$Y33:$Y34)+DSUM($G$5:$H$29,$G$5,$Y33:$Y34)</f>
        <v>0</v>
      </c>
      <c r="AD30" s="4">
        <f>DSUM($E$5:$G$29,$G$5,$Y33:$Y34)+DSUM($F$5:$H$29,$F$5,$Y33:$Y34)</f>
        <v>29</v>
      </c>
      <c r="AE30" s="4">
        <f t="shared" si="138"/>
        <v>-29</v>
      </c>
      <c r="AF30" s="56">
        <f t="shared" si="139"/>
        <v>0</v>
      </c>
      <c r="AG30" s="2"/>
      <c r="AH30" s="71" t="str">
        <f t="shared" si="140"/>
        <v>CENTRAL 32</v>
      </c>
      <c r="AI30" s="72">
        <f t="shared" si="141"/>
        <v>0</v>
      </c>
      <c r="AJ30" s="70" t="str">
        <f>IF(AI30&lt;=AI29,AH30,AH29)</f>
        <v>CENTRAL 32</v>
      </c>
      <c r="AK30" s="72">
        <f>VLOOKUP(AJ30,X29:AF32,9,FALSE)</f>
        <v>0</v>
      </c>
      <c r="AL30" s="42" t="str">
        <f>AJ30</f>
        <v>CENTRAL 32</v>
      </c>
      <c r="AM30" s="72">
        <f>VLOOKUP(AL30,X29:AF32,9,FALSE)</f>
        <v>0</v>
      </c>
      <c r="AN30" s="42" t="str">
        <f t="shared" ref="AN30:AN31" si="164">AL30</f>
        <v>CENTRAL 32</v>
      </c>
      <c r="AO30" s="72">
        <f>VLOOKUP(AN30,X29:AF32,9,FALSE)</f>
        <v>0</v>
      </c>
      <c r="AP30" s="70" t="str">
        <f>IF(AO30&gt;=AO31,AN30,AN31)</f>
        <v>REAL SC</v>
      </c>
      <c r="AQ30" s="72">
        <f>VLOOKUP(AP30,X29:AF32,9,FALSE)</f>
        <v>3</v>
      </c>
      <c r="AR30" s="70" t="str">
        <f>IF(AQ30&gt;=AQ32,AP30,AP32)</f>
        <v>SINTRENSE</v>
      </c>
      <c r="AS30" s="72">
        <f>VLOOKUP(AR30,X29:AF32,9,FALSE)</f>
        <v>6</v>
      </c>
      <c r="AT30" s="2"/>
      <c r="AU30" s="73"/>
      <c r="AV30" s="74" t="str">
        <f t="shared" ref="AV30:AW30" si="165">AR30</f>
        <v>SINTRENSE</v>
      </c>
      <c r="AW30" s="75">
        <f t="shared" si="165"/>
        <v>6</v>
      </c>
      <c r="AX30" s="72">
        <f>VLOOKUP(AV30,X29:AF32,8,FALSE)</f>
        <v>19</v>
      </c>
      <c r="AY30" s="70" t="str">
        <f>IF(AND(AW29=AW30,AX30&gt;AX29),AV29,AV30)</f>
        <v>SINTRENSE</v>
      </c>
      <c r="AZ30" s="72">
        <f>VLOOKUP(AY30,X29:AF32,9,FALSE)</f>
        <v>6</v>
      </c>
      <c r="BA30" s="72">
        <f>VLOOKUP(AY30,X29:AF32,8,FALSE)</f>
        <v>19</v>
      </c>
      <c r="BB30" s="70" t="str">
        <f>IF(AND(AZ30=AZ31,BA31&gt;BA30),AY31,AY30)</f>
        <v>SINTRENSE</v>
      </c>
      <c r="BC30" s="72"/>
      <c r="BD30" s="72"/>
      <c r="BE30" s="2"/>
      <c r="BF30" s="76">
        <f>AZ30</f>
        <v>6</v>
      </c>
      <c r="BG30" s="77" t="str">
        <f>BB30</f>
        <v>SINTRENSE</v>
      </c>
      <c r="BH30" s="2"/>
      <c r="BI30" s="44" t="str">
        <f t="shared" si="143"/>
        <v>SINTRENSE</v>
      </c>
      <c r="BJ30" s="66">
        <f>VLOOKUP(BI30,X29:AF32,2,FALSE)</f>
        <v>3</v>
      </c>
      <c r="BK30" s="67">
        <f>VLOOKUP(BI30,X29:AF32,3,FALSE)</f>
        <v>2</v>
      </c>
      <c r="BL30" s="67">
        <f>VLOOKUP(BI30,X29:AF32,4,FALSE)</f>
        <v>0</v>
      </c>
      <c r="BM30" s="67">
        <f>VLOOKUP(BI30,X29:AF32,5,FALSE)</f>
        <v>1</v>
      </c>
      <c r="BN30" s="67">
        <f>VLOOKUP(BI30,X29:AF32,6,FALSE)</f>
        <v>25</v>
      </c>
      <c r="BO30" s="67">
        <f>VLOOKUP(BI30,X29:AF32,7,FALSE)</f>
        <v>6</v>
      </c>
      <c r="BP30" s="67">
        <f>VLOOKUP(BI30,X29:AF32,8,FALSE)</f>
        <v>19</v>
      </c>
      <c r="BQ30" s="67">
        <f>VLOOKUP(BI30,X29:AF32,9,FALSE)</f>
        <v>6</v>
      </c>
      <c r="BR30" s="2" t="str">
        <f t="shared" si="144"/>
        <v>SINTRENSE</v>
      </c>
      <c r="BS30" s="2">
        <f>VLOOKUP(BR30,BI29:BQ32,9,FALSE)</f>
        <v>6</v>
      </c>
      <c r="BT30" s="2">
        <f>VLOOKUP(BR30,BI29:BQ32,8,FALSE)</f>
        <v>19</v>
      </c>
      <c r="BU30" s="68" t="str">
        <f>IF(AND(BS29=BS30,BT30&gt;BT29),BR29,BR30)</f>
        <v>SINTRENSE</v>
      </c>
      <c r="BV30" s="69">
        <f>VLOOKUP(BU30,BI29:BQ32,9,FALSE)</f>
        <v>6</v>
      </c>
      <c r="BW30" s="69">
        <f>VLOOKUP(BU30,BI29:BQ32,8,FALSE)</f>
        <v>19</v>
      </c>
      <c r="BX30" s="69" t="str">
        <f t="shared" si="145"/>
        <v>SINTRENSE</v>
      </c>
      <c r="BY30" s="2">
        <f>VLOOKUP(BX30,BI29:BQ32,9,FALSE)</f>
        <v>6</v>
      </c>
      <c r="BZ30" s="5">
        <f>VLOOKUP(BX30,BI29:BQ32,8,FALSE)</f>
        <v>19</v>
      </c>
      <c r="CA30" s="2" t="str">
        <f>IF(AND(BY30=BY31,BZ31&gt;BZ30),BX31,BX30)</f>
        <v>SINTRENSE</v>
      </c>
      <c r="CB30" s="2">
        <f>VLOOKUP(CA30,BI29:BQ32,9,FALSE)</f>
        <v>6</v>
      </c>
      <c r="CC30" s="2">
        <f>VLOOKUP(CA30,BI29:BQ32,8,FALSE)</f>
        <v>19</v>
      </c>
      <c r="CD30" s="5">
        <f>VLOOKUP(CA30,BI29:BQ32,6,FALSE)</f>
        <v>25</v>
      </c>
      <c r="CE30" s="68" t="str">
        <f>IF(AND(CB29=CB30,CC29=CC30,CD30&gt;CD29),CA29,CA30)</f>
        <v>SINTRENSE</v>
      </c>
      <c r="CF30" s="2">
        <f>VLOOKUP(CE30,BI29:BQ32,9,FALSE)</f>
        <v>6</v>
      </c>
      <c r="CG30" s="2">
        <f>VLOOKUP(CE30,BI29:BQ32,8,FALSE)</f>
        <v>19</v>
      </c>
      <c r="CH30" s="2">
        <f>VLOOKUP(CE30,BI29:BQ32,6,FALSE)</f>
        <v>25</v>
      </c>
      <c r="CI30" s="69" t="str">
        <f t="shared" si="146"/>
        <v>SINTRENSE</v>
      </c>
      <c r="CJ30" s="2">
        <f>VLOOKUP(CI30,BI29:BQ32,9,FALSE)</f>
        <v>6</v>
      </c>
      <c r="CK30" s="2">
        <f>VLOOKUP(CI30,BI29:BQ32,8,FALSE)</f>
        <v>19</v>
      </c>
      <c r="CL30" s="2">
        <f>VLOOKUP(CI30,BI29:BQ32,6,FALSE)</f>
        <v>25</v>
      </c>
      <c r="CM30" s="69" t="str">
        <f>IF(AND(CJ30=CJ31,CK30=CK31,CL31&gt;CL30),CI31,CI30)</f>
        <v>SINTRENSE</v>
      </c>
      <c r="CN30" s="2">
        <f>VLOOKUP(CM30,BI29:BQ32,9,FALSE)</f>
        <v>6</v>
      </c>
      <c r="CO30" s="2">
        <f>VLOOKUP(CM30,BI29:BQ32,8,FALSE)</f>
        <v>19</v>
      </c>
      <c r="CP30" s="2">
        <f>VLOOKUP(CM30,BI29:BQ32,6,FALSE)</f>
        <v>25</v>
      </c>
      <c r="CQ30" s="44" t="str">
        <f t="shared" si="147"/>
        <v>SINTRENSE</v>
      </c>
      <c r="CR30" s="66">
        <f t="shared" si="148"/>
        <v>3</v>
      </c>
      <c r="CS30" s="67">
        <f t="shared" si="149"/>
        <v>2</v>
      </c>
      <c r="CT30" s="67">
        <f t="shared" si="150"/>
        <v>0</v>
      </c>
      <c r="CU30" s="67">
        <f t="shared" si="151"/>
        <v>1</v>
      </c>
      <c r="CV30" s="67">
        <f t="shared" si="152"/>
        <v>25</v>
      </c>
      <c r="CW30" s="67">
        <f t="shared" si="153"/>
        <v>6</v>
      </c>
      <c r="CX30" s="67">
        <f t="shared" si="154"/>
        <v>19</v>
      </c>
      <c r="CY30" s="67">
        <f t="shared" si="155"/>
        <v>6</v>
      </c>
      <c r="CZ30" s="2"/>
      <c r="DA30" s="2" t="str">
        <f>IF(ISNA(VLOOKUP(CQ30,K$6:L$25,1,FALSE))=TRUE,CM32,VLOOKUP(CQ30,K$6:L$25,1,FALSE))</f>
        <v>SINTRENSE</v>
      </c>
      <c r="DB30" s="2" t="str">
        <f>IF(ISNA(VLOOKUP(CQ30,K$6:L$25,2,FALSE))=TRUE,CM32,VLOOKUP(CQ30,K$6:L$25,2,FALSE))</f>
        <v>REAL SC</v>
      </c>
      <c r="DC30" s="2"/>
      <c r="DD30" s="2" t="str">
        <f t="shared" ref="DD30:DD32" si="166">IF(DD29=CM30,CM29,IF(AND(CR31=CR30,CY31=CY30,DA31=CM31,DB31=CM30),DA31,CM30))</f>
        <v>SINTRENSE</v>
      </c>
      <c r="DE30" s="66">
        <f t="shared" si="156"/>
        <v>3</v>
      </c>
      <c r="DF30" s="67">
        <f t="shared" si="157"/>
        <v>2</v>
      </c>
      <c r="DG30" s="67">
        <f t="shared" si="158"/>
        <v>0</v>
      </c>
      <c r="DH30" s="67">
        <f t="shared" si="159"/>
        <v>1</v>
      </c>
      <c r="DI30" s="67">
        <f t="shared" si="160"/>
        <v>25</v>
      </c>
      <c r="DJ30" s="67">
        <f t="shared" si="161"/>
        <v>6</v>
      </c>
      <c r="DK30" s="67">
        <f t="shared" si="162"/>
        <v>19</v>
      </c>
      <c r="DL30" s="67">
        <f t="shared" si="163"/>
        <v>6</v>
      </c>
      <c r="DM30" s="2"/>
      <c r="DN30" s="2"/>
      <c r="DO30" s="2"/>
      <c r="DP30" s="2"/>
      <c r="DQ30" s="2"/>
      <c r="DR30" s="2"/>
    </row>
    <row r="31" spans="1:122" ht="22.5" customHeight="1">
      <c r="A31" s="2"/>
      <c r="B31" s="205" t="s">
        <v>54</v>
      </c>
      <c r="C31" s="206"/>
      <c r="D31" s="206"/>
      <c r="E31" s="206"/>
      <c r="F31" s="206"/>
      <c r="G31" s="206"/>
      <c r="H31" s="206"/>
      <c r="I31" s="206"/>
      <c r="J31" s="207"/>
      <c r="K31" s="24" t="str">
        <f t="shared" si="132"/>
        <v>CARCAVELOS</v>
      </c>
      <c r="L31" s="24" t="str">
        <f t="shared" si="133"/>
        <v>ESTORIL PRAIA</v>
      </c>
      <c r="M31" s="2"/>
      <c r="N31" s="144"/>
      <c r="O31" s="145"/>
      <c r="P31" s="145"/>
      <c r="Q31" s="145"/>
      <c r="R31" s="145"/>
      <c r="S31" s="145"/>
      <c r="T31" s="145"/>
      <c r="U31" s="145"/>
      <c r="V31" s="145"/>
      <c r="W31" s="2"/>
      <c r="X31" s="55" t="s">
        <v>55</v>
      </c>
      <c r="Y31" s="4">
        <f>DCOUNT($E$5:$F$29,$F$5,$Z33:$Z34)+DCOUNT($G$5:$H$29,$G$5,$Z33:$Z34)</f>
        <v>3</v>
      </c>
      <c r="Z31" s="4">
        <f>COUNTIF($K$6:$K$35,Z34)</f>
        <v>2</v>
      </c>
      <c r="AA31" s="4">
        <f t="shared" si="137"/>
        <v>0</v>
      </c>
      <c r="AB31" s="4">
        <f>COUNTIF($L$6:$L$35,Z34)</f>
        <v>1</v>
      </c>
      <c r="AC31" s="4">
        <f>DSUM($E$5:$F$29,$F$5,$Z33:$Z34)+DSUM($G$5:$H$29,$G$5,$Z33:$Z34)</f>
        <v>25</v>
      </c>
      <c r="AD31" s="4">
        <f>DSUM($E$5:$G$29,$G$5,$Z33:$Z34)+DSUM($F$5:$H$29,$F$5,$Z33:$Z34)</f>
        <v>6</v>
      </c>
      <c r="AE31" s="4">
        <f t="shared" si="138"/>
        <v>19</v>
      </c>
      <c r="AF31" s="56">
        <f t="shared" si="139"/>
        <v>6</v>
      </c>
      <c r="AG31" s="2"/>
      <c r="AH31" s="71" t="str">
        <f t="shared" si="140"/>
        <v>SINTRENSE</v>
      </c>
      <c r="AI31" s="72">
        <f t="shared" si="141"/>
        <v>6</v>
      </c>
      <c r="AJ31" s="42" t="str">
        <f t="shared" ref="AJ31:AJ32" si="167">AH31</f>
        <v>SINTRENSE</v>
      </c>
      <c r="AK31" s="72">
        <f>VLOOKUP(AJ31,X29:AF32,9,FALSE)</f>
        <v>6</v>
      </c>
      <c r="AL31" s="70" t="str">
        <f>IF(AK31&lt;=AK29,AJ31,AJ29)</f>
        <v>REAL SC</v>
      </c>
      <c r="AM31" s="72">
        <f>VLOOKUP(AL31,X29:AF32,9,FALSE)</f>
        <v>3</v>
      </c>
      <c r="AN31" s="42" t="str">
        <f t="shared" si="164"/>
        <v>REAL SC</v>
      </c>
      <c r="AO31" s="72">
        <f>VLOOKUP(AN31,X29:AF32,9,FALSE)</f>
        <v>3</v>
      </c>
      <c r="AP31" s="70" t="str">
        <f>IF(AO31&lt;=AO30,AN31,AN30)</f>
        <v>CENTRAL 32</v>
      </c>
      <c r="AQ31" s="72">
        <f>VLOOKUP(AP31,X29:AF32,9,FALSE)</f>
        <v>0</v>
      </c>
      <c r="AR31" s="42" t="str">
        <f>AP31</f>
        <v>CENTRAL 32</v>
      </c>
      <c r="AS31" s="72">
        <f>VLOOKUP(AR31,X29:AF32,9,FALSE)</f>
        <v>0</v>
      </c>
      <c r="AT31" s="70" t="str">
        <f>IF(AS31&gt;=AS32,AR31,AR32)</f>
        <v>REAL SC</v>
      </c>
      <c r="AU31" s="88">
        <f>VLOOKUP(AT31,X29:AF32,9,FALSE)</f>
        <v>3</v>
      </c>
      <c r="AV31" s="74" t="str">
        <f t="shared" ref="AV31:AW31" si="168">AT31</f>
        <v>REAL SC</v>
      </c>
      <c r="AW31" s="75">
        <f t="shared" si="168"/>
        <v>3</v>
      </c>
      <c r="AX31" s="72">
        <f>VLOOKUP(AV31,X29:AF32,8,FALSE)</f>
        <v>-1</v>
      </c>
      <c r="AY31" s="42" t="str">
        <f t="shared" ref="AY31:AY32" si="169">AV31</f>
        <v>REAL SC</v>
      </c>
      <c r="AZ31" s="72">
        <f>VLOOKUP(AY31,X29:AF32,9,FALSE)</f>
        <v>3</v>
      </c>
      <c r="BA31" s="72">
        <f>VLOOKUP(AY31,X29:AF32,8,FALSE)</f>
        <v>-1</v>
      </c>
      <c r="BB31" s="70" t="str">
        <f>IF(AND(AZ30=AZ31,BA31&gt;BA30),AY30,AY31)</f>
        <v>REAL SC</v>
      </c>
      <c r="BC31" s="72">
        <f>VLOOKUP(BB31,X29:AF32,9,FALSE)</f>
        <v>3</v>
      </c>
      <c r="BD31" s="72">
        <f>VLOOKUP(BB31,X29:AF32,8,FALSE)</f>
        <v>-1</v>
      </c>
      <c r="BE31" s="70" t="str">
        <f>IF(AND(BC31=BC32,BD32&gt;BD31),BB32,BB31)</f>
        <v>REAL SC</v>
      </c>
      <c r="BF31" s="76">
        <f>BC31</f>
        <v>3</v>
      </c>
      <c r="BG31" s="77" t="str">
        <f t="shared" ref="BG31:BG32" si="170">BE31</f>
        <v>REAL SC</v>
      </c>
      <c r="BH31" s="2"/>
      <c r="BI31" s="44" t="str">
        <f t="shared" si="143"/>
        <v>REAL SC</v>
      </c>
      <c r="BJ31" s="66">
        <f>VLOOKUP(BI31,X29:AF32,2,FALSE)</f>
        <v>3</v>
      </c>
      <c r="BK31" s="67">
        <f>VLOOKUP(BI31,X29:AF32,3,FALSE)</f>
        <v>1</v>
      </c>
      <c r="BL31" s="67">
        <f>VLOOKUP(BI31,X29:AF32,4,FALSE)</f>
        <v>0</v>
      </c>
      <c r="BM31" s="67">
        <f>VLOOKUP(BI31,X29:AF32,5,FALSE)</f>
        <v>2</v>
      </c>
      <c r="BN31" s="67">
        <f>VLOOKUP(BI31,X29:AF32,6,FALSE)</f>
        <v>9</v>
      </c>
      <c r="BO31" s="67">
        <f>VLOOKUP(BI31,X29:AF32,7,FALSE)</f>
        <v>10</v>
      </c>
      <c r="BP31" s="67">
        <f>VLOOKUP(BI31,X29:AF32,8,FALSE)</f>
        <v>-1</v>
      </c>
      <c r="BQ31" s="67">
        <f>VLOOKUP(BI31,X29:AF32,9,FALSE)</f>
        <v>3</v>
      </c>
      <c r="BR31" s="2" t="str">
        <f t="shared" si="144"/>
        <v>REAL SC</v>
      </c>
      <c r="BS31" s="2">
        <f>VLOOKUP(BR31,BI29:BQ32,9,FALSE)</f>
        <v>3</v>
      </c>
      <c r="BT31" s="2">
        <f>VLOOKUP(BR31,BI29:BQ32,8,FALSE)</f>
        <v>-1</v>
      </c>
      <c r="BU31" s="69" t="str">
        <f>IF(AND(BS31=BS32,BT32&gt;BT31),BR32,BR31)</f>
        <v>REAL SC</v>
      </c>
      <c r="BV31" s="69">
        <f>VLOOKUP(BU31,BI29:BQ32,9,FALSE)</f>
        <v>3</v>
      </c>
      <c r="BW31" s="69">
        <f>VLOOKUP(BU31,BI29:BQ32,8,FALSE)</f>
        <v>-1</v>
      </c>
      <c r="BX31" s="68" t="str">
        <f t="shared" ref="BX31:BX32" si="171">IF(AND(BV29=BV31,BW31&gt;BW29),BU29,BU31)</f>
        <v>REAL SC</v>
      </c>
      <c r="BY31" s="2">
        <f>VLOOKUP(BX31,BI29:BQ32,9,FALSE)</f>
        <v>3</v>
      </c>
      <c r="BZ31" s="5">
        <f>VLOOKUP(BX31,BI29:BQ32,8,FALSE)</f>
        <v>-1</v>
      </c>
      <c r="CA31" s="2" t="str">
        <f>IF(AND(BY30=BY31,BZ31&gt;BZ30),BX30,BX31)</f>
        <v>REAL SC</v>
      </c>
      <c r="CB31" s="2">
        <f>VLOOKUP(CA31,BI29:BQ32,9,FALSE)</f>
        <v>3</v>
      </c>
      <c r="CC31" s="2">
        <f>VLOOKUP(CA31,BI29:BQ32,8,FALSE)</f>
        <v>-1</v>
      </c>
      <c r="CD31" s="5">
        <f>VLOOKUP(CA31,BI29:BQ32,6,FALSE)</f>
        <v>9</v>
      </c>
      <c r="CE31" s="69" t="str">
        <f>IF(AND(CB31=CB32,CC31=CC32,CD32&gt;CD31),CA32,CA31)</f>
        <v>REAL SC</v>
      </c>
      <c r="CF31" s="2">
        <f>VLOOKUP(CE31,BI29:BQ32,9,FALSE)</f>
        <v>3</v>
      </c>
      <c r="CG31" s="2">
        <f>VLOOKUP(CE31,BI29:BQ32,8,FALSE)</f>
        <v>-1</v>
      </c>
      <c r="CH31" s="2">
        <f>VLOOKUP(CE31,BI29:BQ32,6,FALSE)</f>
        <v>9</v>
      </c>
      <c r="CI31" s="68" t="str">
        <f t="shared" ref="CI31:CI32" si="172">IF(AND(CF29=CF31,CG29=CG31,CH31&gt;CH29),CE29,CE31)</f>
        <v>REAL SC</v>
      </c>
      <c r="CJ31" s="2">
        <f>VLOOKUP(CI31,BI29:BQ32,9,FALSE)</f>
        <v>3</v>
      </c>
      <c r="CK31" s="2">
        <f>VLOOKUP(CI31,BI29:BQ32,8,FALSE)</f>
        <v>-1</v>
      </c>
      <c r="CL31" s="2">
        <f>VLOOKUP(CI31,BI29:BQ32,6,FALSE)</f>
        <v>9</v>
      </c>
      <c r="CM31" s="69" t="str">
        <f>IF(AND(CJ30=CJ31,CK30=CK31,CL31&gt;CL30),CI30,CI31)</f>
        <v>REAL SC</v>
      </c>
      <c r="CN31" s="2">
        <f>VLOOKUP(CM31,BI29:BQ32,9,FALSE)</f>
        <v>3</v>
      </c>
      <c r="CO31" s="2">
        <f>VLOOKUP(CM31,BI29:BQ32,8,FALSE)</f>
        <v>-1</v>
      </c>
      <c r="CP31" s="2">
        <f>VLOOKUP(CM31,BI29:BQ32,6,FALSE)</f>
        <v>9</v>
      </c>
      <c r="CQ31" s="44" t="str">
        <f t="shared" si="147"/>
        <v>REAL SC</v>
      </c>
      <c r="CR31" s="66">
        <f t="shared" si="148"/>
        <v>3</v>
      </c>
      <c r="CS31" s="67">
        <f t="shared" si="149"/>
        <v>1</v>
      </c>
      <c r="CT31" s="67">
        <f t="shared" si="150"/>
        <v>0</v>
      </c>
      <c r="CU31" s="67">
        <f t="shared" si="151"/>
        <v>2</v>
      </c>
      <c r="CV31" s="67">
        <f t="shared" si="152"/>
        <v>9</v>
      </c>
      <c r="CW31" s="67">
        <f t="shared" si="153"/>
        <v>10</v>
      </c>
      <c r="CX31" s="67">
        <f t="shared" si="154"/>
        <v>-1</v>
      </c>
      <c r="CY31" s="67">
        <f t="shared" si="155"/>
        <v>3</v>
      </c>
      <c r="CZ31" s="2"/>
      <c r="DA31" s="2" t="str">
        <f>IF(ISNA(VLOOKUP(CQ31,K$6:L$25,1,FALSE))=TRUE,CM32,VLOOKUP(CQ31,K$6:L$25,1,FALSE))</f>
        <v>REAL SC</v>
      </c>
      <c r="DB31" s="2" t="str">
        <f>IF(ISNA(VLOOKUP(CQ31,K$6:L$25,2,FALSE))=TRUE,CM32,VLOOKUP(CQ31,K$6:L$25,2,FALSE))</f>
        <v>CENTRAL 32</v>
      </c>
      <c r="DC31" s="2"/>
      <c r="DD31" s="2" t="str">
        <f t="shared" si="166"/>
        <v>REAL SC</v>
      </c>
      <c r="DE31" s="66">
        <f t="shared" si="156"/>
        <v>3</v>
      </c>
      <c r="DF31" s="67">
        <f t="shared" si="157"/>
        <v>1</v>
      </c>
      <c r="DG31" s="67">
        <f t="shared" si="158"/>
        <v>0</v>
      </c>
      <c r="DH31" s="67">
        <f t="shared" si="159"/>
        <v>2</v>
      </c>
      <c r="DI31" s="67">
        <f t="shared" si="160"/>
        <v>9</v>
      </c>
      <c r="DJ31" s="67">
        <f t="shared" si="161"/>
        <v>10</v>
      </c>
      <c r="DK31" s="67">
        <f t="shared" si="162"/>
        <v>-1</v>
      </c>
      <c r="DL31" s="67">
        <f t="shared" si="163"/>
        <v>3</v>
      </c>
      <c r="DM31" s="2"/>
      <c r="DN31" s="2"/>
      <c r="DO31" s="2"/>
      <c r="DP31" s="2"/>
      <c r="DQ31" s="2"/>
      <c r="DR31" s="2"/>
    </row>
    <row r="32" spans="1:122" ht="22.5" customHeight="1">
      <c r="A32" s="2"/>
      <c r="B32" s="190" t="s">
        <v>56</v>
      </c>
      <c r="C32" s="191"/>
      <c r="D32" s="191"/>
      <c r="E32" s="191"/>
      <c r="F32" s="191"/>
      <c r="G32" s="191"/>
      <c r="H32" s="191"/>
      <c r="I32" s="191"/>
      <c r="J32" s="192"/>
      <c r="K32" s="24" t="str">
        <f t="shared" si="132"/>
        <v>SINTRENSE</v>
      </c>
      <c r="L32" s="24" t="str">
        <f t="shared" si="133"/>
        <v>CENTRAL 32</v>
      </c>
      <c r="M32" s="2"/>
      <c r="N32" s="146"/>
      <c r="O32" s="147"/>
      <c r="P32" s="147"/>
      <c r="Q32" s="147"/>
      <c r="R32" s="147"/>
      <c r="S32" s="147"/>
      <c r="T32" s="147"/>
      <c r="U32" s="147"/>
      <c r="V32" s="147"/>
      <c r="W32" s="2"/>
      <c r="X32" s="90" t="s">
        <v>57</v>
      </c>
      <c r="Y32" s="91">
        <f>DCOUNT($E$5:$F$29,$F$5,$AA33:$AA34)+DCOUNT($G$5:$H$29,$G$5,$AA33:$AA34)</f>
        <v>3</v>
      </c>
      <c r="Z32" s="91">
        <f>COUNTIF($K$6:$K$35,AA34)</f>
        <v>3</v>
      </c>
      <c r="AA32" s="91">
        <f t="shared" si="137"/>
        <v>0</v>
      </c>
      <c r="AB32" s="91">
        <f>COUNTIF($L$6:$L$35,AA34)</f>
        <v>0</v>
      </c>
      <c r="AC32" s="91">
        <f>DSUM($E$5:$F$29,$F$5,$AA33:$AA34)+DSUM($G$5:$H$29,$G$5,$AA33:$AA34)</f>
        <v>14</v>
      </c>
      <c r="AD32" s="91">
        <f>DSUM($E$5:$G$29,$G$5,$AA33:$AA34)+DSUM($F$5:$H$29,$F$5,$AA33:$AA34)</f>
        <v>3</v>
      </c>
      <c r="AE32" s="91">
        <f t="shared" si="138"/>
        <v>11</v>
      </c>
      <c r="AF32" s="92">
        <f t="shared" si="139"/>
        <v>9</v>
      </c>
      <c r="AG32" s="2"/>
      <c r="AH32" s="93" t="str">
        <f t="shared" si="140"/>
        <v>MARISTAS</v>
      </c>
      <c r="AI32" s="94">
        <f t="shared" si="141"/>
        <v>9</v>
      </c>
      <c r="AJ32" s="95" t="str">
        <f t="shared" si="167"/>
        <v>MARISTAS</v>
      </c>
      <c r="AK32" s="94">
        <f>VLOOKUP(AJ32,X29:AF32,9,FALSE)</f>
        <v>9</v>
      </c>
      <c r="AL32" s="95" t="str">
        <f>AJ32</f>
        <v>MARISTAS</v>
      </c>
      <c r="AM32" s="94">
        <f>VLOOKUP(AL32,X29:AF32,9,FALSE)</f>
        <v>9</v>
      </c>
      <c r="AN32" s="96" t="str">
        <f>IF(AM32&lt;=AM29,AL32,AL29)</f>
        <v>SINTRENSE</v>
      </c>
      <c r="AO32" s="94">
        <f>VLOOKUP(AN32,X29:AF32,9,FALSE)</f>
        <v>6</v>
      </c>
      <c r="AP32" s="95" t="str">
        <f>AN32</f>
        <v>SINTRENSE</v>
      </c>
      <c r="AQ32" s="94">
        <f>VLOOKUP(AP32,X29:AF32,9,FALSE)</f>
        <v>6</v>
      </c>
      <c r="AR32" s="96" t="str">
        <f>IF(AQ32&lt;=AQ30,AP32,AP30)</f>
        <v>REAL SC</v>
      </c>
      <c r="AS32" s="94">
        <f>VLOOKUP(AR32,X29:AF32,9,FALSE)</f>
        <v>3</v>
      </c>
      <c r="AT32" s="96" t="str">
        <f>IF(AS32&lt;=AS31,AR32,AR31)</f>
        <v>CENTRAL 32</v>
      </c>
      <c r="AU32" s="97">
        <f>VLOOKUP(AT32,X29:AF32,9,FALSE)</f>
        <v>0</v>
      </c>
      <c r="AV32" s="98" t="str">
        <f t="shared" ref="AV32:AW32" si="173">AT32</f>
        <v>CENTRAL 32</v>
      </c>
      <c r="AW32" s="99">
        <f t="shared" si="173"/>
        <v>0</v>
      </c>
      <c r="AX32" s="94">
        <f>VLOOKUP(AV32,X29:AF32,8,FALSE)</f>
        <v>-29</v>
      </c>
      <c r="AY32" s="95" t="str">
        <f t="shared" si="169"/>
        <v>CENTRAL 32</v>
      </c>
      <c r="AZ32" s="94">
        <f>VLOOKUP(AY32,X29:AF32,9,FALSE)</f>
        <v>0</v>
      </c>
      <c r="BA32" s="94">
        <f>VLOOKUP(AY32,X29:AF32,8,FALSE)</f>
        <v>-29</v>
      </c>
      <c r="BB32" s="95" t="str">
        <f>AY32</f>
        <v>CENTRAL 32</v>
      </c>
      <c r="BC32" s="94">
        <f>VLOOKUP(BB32,X29:AF32,9,FALSE)</f>
        <v>0</v>
      </c>
      <c r="BD32" s="94">
        <f>VLOOKUP(BB32,X29:AF32,8,FALSE)</f>
        <v>-29</v>
      </c>
      <c r="BE32" s="96" t="str">
        <f>IF(AND(BC31=BC32,BD32&gt;BD31),BB31,BB32)</f>
        <v>CENTRAL 32</v>
      </c>
      <c r="BF32" s="100">
        <f>VLOOKUP(BE32,X29:AF32,9,FALSE)</f>
        <v>0</v>
      </c>
      <c r="BG32" s="101" t="str">
        <f t="shared" si="170"/>
        <v>CENTRAL 32</v>
      </c>
      <c r="BH32" s="2"/>
      <c r="BI32" s="44" t="str">
        <f t="shared" si="143"/>
        <v>CENTRAL 32</v>
      </c>
      <c r="BJ32" s="66">
        <f>VLOOKUP(BI32,X29:AF32,2,FALSE)</f>
        <v>3</v>
      </c>
      <c r="BK32" s="67">
        <f>VLOOKUP(BI32,X29:AF32,3,FALSE)</f>
        <v>0</v>
      </c>
      <c r="BL32" s="67">
        <f>VLOOKUP(BI32,X29:AF32,4,FALSE)</f>
        <v>0</v>
      </c>
      <c r="BM32" s="67">
        <f>VLOOKUP(BI32,X29:AF32,5,FALSE)</f>
        <v>3</v>
      </c>
      <c r="BN32" s="67">
        <f>VLOOKUP(BI32,X29:AF32,6,FALSE)</f>
        <v>0</v>
      </c>
      <c r="BO32" s="67">
        <f>VLOOKUP(BI32,X29:AF32,7,FALSE)</f>
        <v>29</v>
      </c>
      <c r="BP32" s="67">
        <f>VLOOKUP(BI32,X29:AF32,8,FALSE)</f>
        <v>-29</v>
      </c>
      <c r="BQ32" s="67">
        <f>VLOOKUP(BI32,X29:AF32,9,FALSE)</f>
        <v>0</v>
      </c>
      <c r="BR32" s="2" t="str">
        <f t="shared" si="144"/>
        <v>CENTRAL 32</v>
      </c>
      <c r="BS32" s="2">
        <f>VLOOKUP(BR32,BI29:BQ32,9,FALSE)</f>
        <v>0</v>
      </c>
      <c r="BT32" s="2">
        <f>VLOOKUP(BR32,BI29:BQ32,8,FALSE)</f>
        <v>-29</v>
      </c>
      <c r="BU32" s="69" t="str">
        <f>IF(AND(BS31=BS32,BT32&gt;BT31),BR31,BR32)</f>
        <v>CENTRAL 32</v>
      </c>
      <c r="BV32" s="69">
        <f>VLOOKUP(BU32,BI29:BQ32,9,FALSE)</f>
        <v>0</v>
      </c>
      <c r="BW32" s="69">
        <f>VLOOKUP(BU32,BI29:BQ32,8,FALSE)</f>
        <v>-29</v>
      </c>
      <c r="BX32" s="69" t="str">
        <f t="shared" si="171"/>
        <v>CENTRAL 32</v>
      </c>
      <c r="BY32" s="2">
        <f>VLOOKUP(BX32,BI29:BQ32,9,FALSE)</f>
        <v>0</v>
      </c>
      <c r="BZ32" s="5">
        <f>VLOOKUP(BX32,BI29:BQ32,8,FALSE)</f>
        <v>-29</v>
      </c>
      <c r="CA32" s="70" t="str">
        <f>IF(AND(BY29=BY32,BZ32&gt;BZ29),BX29,BX32)</f>
        <v>CENTRAL 32</v>
      </c>
      <c r="CB32" s="2">
        <f>VLOOKUP(CA32,BI29:BQ32,9,FALSE)</f>
        <v>0</v>
      </c>
      <c r="CC32" s="2">
        <f>VLOOKUP(CA32,BI29:BQ32,8,FALSE)</f>
        <v>-29</v>
      </c>
      <c r="CD32" s="5">
        <f>VLOOKUP(CA32,BI29:BQ32,6,FALSE)</f>
        <v>0</v>
      </c>
      <c r="CE32" s="69" t="str">
        <f>IF(AND(CB31=CB32,CC31=CC32,CD32&gt;CD31),CA31,CA32)</f>
        <v>CENTRAL 32</v>
      </c>
      <c r="CF32" s="2">
        <f>VLOOKUP(CE32,BI29:BQ32,9,FALSE)</f>
        <v>0</v>
      </c>
      <c r="CG32" s="2">
        <f>VLOOKUP(CE32,BI29:BQ32,8,FALSE)</f>
        <v>-29</v>
      </c>
      <c r="CH32" s="2">
        <f>VLOOKUP(CE32,BI29:BQ32,6,FALSE)</f>
        <v>0</v>
      </c>
      <c r="CI32" s="69" t="str">
        <f t="shared" si="172"/>
        <v>CENTRAL 32</v>
      </c>
      <c r="CJ32" s="2">
        <f>VLOOKUP(CI32,BI29:BQ32,9,FALSE)</f>
        <v>0</v>
      </c>
      <c r="CK32" s="2">
        <f>VLOOKUP(CI32,BI29:BQ32,8,FALSE)</f>
        <v>-29</v>
      </c>
      <c r="CL32" s="2">
        <f>VLOOKUP(CI32,BI29:BQ32,6,FALSE)</f>
        <v>0</v>
      </c>
      <c r="CM32" s="68" t="str">
        <f>IF(AND(CJ29=CJ32,CK29=CK32,CL32&gt;CL29),CI29,CI32)</f>
        <v>CENTRAL 32</v>
      </c>
      <c r="CN32" s="2">
        <f>VLOOKUP(CM32,BI29:BQ32,9,FALSE)</f>
        <v>0</v>
      </c>
      <c r="CO32" s="2">
        <f>VLOOKUP(CM32,BI29:BQ32,8,FALSE)</f>
        <v>-29</v>
      </c>
      <c r="CP32" s="2">
        <f>VLOOKUP(CM32,BI29:BQ32,6,FALSE)</f>
        <v>0</v>
      </c>
      <c r="CQ32" s="44" t="str">
        <f t="shared" si="147"/>
        <v>CENTRAL 32</v>
      </c>
      <c r="CR32" s="66">
        <f t="shared" si="148"/>
        <v>3</v>
      </c>
      <c r="CS32" s="67">
        <f t="shared" si="149"/>
        <v>0</v>
      </c>
      <c r="CT32" s="67">
        <f t="shared" si="150"/>
        <v>0</v>
      </c>
      <c r="CU32" s="67">
        <f t="shared" si="151"/>
        <v>3</v>
      </c>
      <c r="CV32" s="67">
        <f t="shared" si="152"/>
        <v>0</v>
      </c>
      <c r="CW32" s="67">
        <f t="shared" si="153"/>
        <v>29</v>
      </c>
      <c r="CX32" s="67">
        <f t="shared" si="154"/>
        <v>-29</v>
      </c>
      <c r="CY32" s="67">
        <f t="shared" si="155"/>
        <v>0</v>
      </c>
      <c r="CZ32" s="2"/>
      <c r="DA32" s="2" t="str">
        <f>IF(ISNA(VLOOKUP(CQ32,K$6:L$25,1,FALSE))=TRUE,CM32,VLOOKUP(CQ32,K$6:L$25,1,FALSE))</f>
        <v>CENTRAL 32</v>
      </c>
      <c r="DB32" s="2" t="str">
        <f>IF(ISNA(VLOOKUP(CQ32,K$6:L$25,2,FALSE))=TRUE,CM32,VLOOKUP(CQ32,K$6:L$25,2,FALSE))</f>
        <v>CENTRAL 32</v>
      </c>
      <c r="DC32" s="2"/>
      <c r="DD32" s="2" t="str">
        <f t="shared" si="166"/>
        <v>CENTRAL 32</v>
      </c>
      <c r="DE32" s="66">
        <f t="shared" si="156"/>
        <v>3</v>
      </c>
      <c r="DF32" s="67">
        <f t="shared" si="157"/>
        <v>0</v>
      </c>
      <c r="DG32" s="67">
        <f t="shared" si="158"/>
        <v>0</v>
      </c>
      <c r="DH32" s="67">
        <f t="shared" si="159"/>
        <v>3</v>
      </c>
      <c r="DI32" s="67">
        <f t="shared" si="160"/>
        <v>0</v>
      </c>
      <c r="DJ32" s="67">
        <f t="shared" si="161"/>
        <v>29</v>
      </c>
      <c r="DK32" s="67">
        <f t="shared" si="162"/>
        <v>-29</v>
      </c>
      <c r="DL32" s="67">
        <f t="shared" si="163"/>
        <v>0</v>
      </c>
      <c r="DM32" s="2"/>
      <c r="DN32" s="2"/>
      <c r="DO32" s="2"/>
      <c r="DP32" s="2"/>
      <c r="DQ32" s="2"/>
      <c r="DR32" s="2"/>
    </row>
    <row r="33" spans="1:122" ht="22.5" customHeight="1">
      <c r="A33" s="2"/>
      <c r="B33" s="27">
        <v>25</v>
      </c>
      <c r="C33" s="148">
        <v>45827</v>
      </c>
      <c r="D33" s="149">
        <v>0.80208333333333337</v>
      </c>
      <c r="E33" s="150" t="s">
        <v>30</v>
      </c>
      <c r="F33" s="123"/>
      <c r="G33" s="123"/>
      <c r="H33" s="151" t="s">
        <v>42</v>
      </c>
      <c r="I33" s="152" t="s">
        <v>51</v>
      </c>
      <c r="J33" s="153"/>
      <c r="K33" s="24" t="str">
        <f t="shared" si="132"/>
        <v>MARISTAS</v>
      </c>
      <c r="L33" s="24" t="str">
        <f t="shared" si="133"/>
        <v>REAL SC</v>
      </c>
      <c r="M33" s="2"/>
      <c r="N33" s="146"/>
      <c r="O33" s="147"/>
      <c r="P33" s="147"/>
      <c r="Q33" s="147"/>
      <c r="R33" s="147"/>
      <c r="S33" s="147"/>
      <c r="T33" s="147"/>
      <c r="U33" s="147"/>
      <c r="V33" s="147"/>
      <c r="W33" s="2"/>
      <c r="X33" s="109" t="s">
        <v>10</v>
      </c>
      <c r="Y33" s="109" t="s">
        <v>10</v>
      </c>
      <c r="Z33" s="109" t="s">
        <v>10</v>
      </c>
      <c r="AA33" s="109" t="s">
        <v>10</v>
      </c>
      <c r="AB33" s="4"/>
      <c r="AC33" s="4"/>
      <c r="AD33" s="4"/>
      <c r="AE33" s="4"/>
      <c r="AF33" s="4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</row>
    <row r="34" spans="1:122" ht="22.5" customHeight="1">
      <c r="A34" s="2"/>
      <c r="B34" s="27">
        <v>26</v>
      </c>
      <c r="C34" s="148">
        <v>45827</v>
      </c>
      <c r="D34" s="149">
        <v>0.80208333333333337</v>
      </c>
      <c r="E34" s="154" t="s">
        <v>41</v>
      </c>
      <c r="F34" s="128"/>
      <c r="G34" s="128"/>
      <c r="H34" s="155" t="s">
        <v>35</v>
      </c>
      <c r="I34" s="152" t="s">
        <v>39</v>
      </c>
      <c r="J34" s="153"/>
      <c r="K34" s="24" t="e">
        <f t="shared" ref="K34:K35" si="174">IF(#REF!&lt;&gt;"",IF(#REF!&gt;#REF!,#REF!,IF(#REF!&gt;#REF!,#REF!,"Empate")),"")</f>
        <v>#REF!</v>
      </c>
      <c r="L34" s="24" t="e">
        <f t="shared" ref="L34:L35" si="175">IF(#REF!&lt;&gt;"",IF(#REF!&lt;#REF!,#REF!,IF(#REF!&lt;#REF!,#REF!,"Empate")),"")</f>
        <v>#REF!</v>
      </c>
      <c r="M34" s="2"/>
      <c r="N34" s="146"/>
      <c r="O34" s="147"/>
      <c r="P34" s="147"/>
      <c r="Q34" s="147"/>
      <c r="R34" s="147"/>
      <c r="S34" s="147"/>
      <c r="T34" s="147"/>
      <c r="U34" s="147"/>
      <c r="V34" s="147"/>
      <c r="W34" s="2"/>
      <c r="X34" s="4" t="s">
        <v>52</v>
      </c>
      <c r="Y34" s="4" t="s">
        <v>53</v>
      </c>
      <c r="Z34" s="4" t="s">
        <v>55</v>
      </c>
      <c r="AA34" s="4" t="s">
        <v>57</v>
      </c>
      <c r="AB34" s="4"/>
      <c r="AC34" s="4"/>
      <c r="AD34" s="4"/>
      <c r="AE34" s="4"/>
      <c r="AF34" s="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</row>
    <row r="35" spans="1:122" ht="22.5" customHeight="1">
      <c r="A35" s="2"/>
      <c r="B35" s="27">
        <v>27</v>
      </c>
      <c r="C35" s="148">
        <v>45827</v>
      </c>
      <c r="D35" s="149">
        <v>0.80208333333333337</v>
      </c>
      <c r="E35" s="154" t="s">
        <v>49</v>
      </c>
      <c r="F35" s="128"/>
      <c r="G35" s="128"/>
      <c r="H35" s="155" t="s">
        <v>55</v>
      </c>
      <c r="I35" s="152" t="s">
        <v>58</v>
      </c>
      <c r="J35" s="153"/>
      <c r="K35" s="24" t="e">
        <f t="shared" si="174"/>
        <v>#REF!</v>
      </c>
      <c r="L35" s="24" t="e">
        <f t="shared" si="175"/>
        <v>#REF!</v>
      </c>
      <c r="M35" s="2"/>
      <c r="N35" s="146"/>
      <c r="O35" s="147"/>
      <c r="P35" s="147"/>
      <c r="Q35" s="147"/>
      <c r="R35" s="147"/>
      <c r="S35" s="147"/>
      <c r="T35" s="147"/>
      <c r="U35" s="147"/>
      <c r="V35" s="147"/>
      <c r="W35" s="2"/>
      <c r="X35" s="39"/>
      <c r="Y35" s="40" t="s">
        <v>22</v>
      </c>
      <c r="Z35" s="40" t="s">
        <v>23</v>
      </c>
      <c r="AA35" s="40" t="s">
        <v>24</v>
      </c>
      <c r="AB35" s="40" t="s">
        <v>25</v>
      </c>
      <c r="AC35" s="40" t="s">
        <v>6</v>
      </c>
      <c r="AD35" s="40" t="s">
        <v>11</v>
      </c>
      <c r="AE35" s="40" t="s">
        <v>5</v>
      </c>
      <c r="AF35" s="41" t="s">
        <v>26</v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42"/>
      <c r="BJ35" s="43" t="s">
        <v>22</v>
      </c>
      <c r="BK35" s="43" t="s">
        <v>23</v>
      </c>
      <c r="BL35" s="43" t="s">
        <v>24</v>
      </c>
      <c r="BM35" s="43" t="s">
        <v>25</v>
      </c>
      <c r="BN35" s="43" t="s">
        <v>6</v>
      </c>
      <c r="BO35" s="43" t="s">
        <v>11</v>
      </c>
      <c r="BP35" s="43" t="s">
        <v>5</v>
      </c>
      <c r="BQ35" s="43" t="s">
        <v>26</v>
      </c>
      <c r="BR35" s="5"/>
      <c r="BS35" s="5"/>
      <c r="BT35" s="5"/>
      <c r="BU35" s="5"/>
      <c r="BV35" s="5"/>
      <c r="BW35" s="5"/>
      <c r="BX35" s="5"/>
      <c r="BY35" s="44"/>
      <c r="BZ35" s="44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42"/>
      <c r="CR35" s="43" t="s">
        <v>22</v>
      </c>
      <c r="CS35" s="43" t="s">
        <v>23</v>
      </c>
      <c r="CT35" s="43" t="s">
        <v>24</v>
      </c>
      <c r="CU35" s="43" t="s">
        <v>25</v>
      </c>
      <c r="CV35" s="43" t="s">
        <v>6</v>
      </c>
      <c r="CW35" s="43" t="s">
        <v>11</v>
      </c>
      <c r="CX35" s="43" t="s">
        <v>5</v>
      </c>
      <c r="CY35" s="43" t="s">
        <v>26</v>
      </c>
      <c r="CZ35" s="2"/>
      <c r="DA35" s="2"/>
      <c r="DB35" s="2"/>
      <c r="DC35" s="2"/>
      <c r="DD35" s="2"/>
      <c r="DE35" s="43" t="s">
        <v>22</v>
      </c>
      <c r="DF35" s="43" t="s">
        <v>23</v>
      </c>
      <c r="DG35" s="43" t="s">
        <v>24</v>
      </c>
      <c r="DH35" s="43" t="s">
        <v>25</v>
      </c>
      <c r="DI35" s="43" t="s">
        <v>6</v>
      </c>
      <c r="DJ35" s="43" t="s">
        <v>11</v>
      </c>
      <c r="DK35" s="43" t="s">
        <v>5</v>
      </c>
      <c r="DL35" s="43" t="s">
        <v>26</v>
      </c>
      <c r="DM35" s="2"/>
      <c r="DN35" s="2"/>
      <c r="DO35" s="2"/>
      <c r="DP35" s="2"/>
      <c r="DQ35" s="2"/>
      <c r="DR35" s="2"/>
    </row>
    <row r="36" spans="1:122" ht="22.5" customHeight="1">
      <c r="A36" s="2"/>
      <c r="B36" s="27">
        <v>28</v>
      </c>
      <c r="C36" s="148">
        <v>45827</v>
      </c>
      <c r="D36" s="149">
        <v>0.80208333333333337</v>
      </c>
      <c r="E36" s="154" t="s">
        <v>57</v>
      </c>
      <c r="F36" s="128"/>
      <c r="G36" s="128"/>
      <c r="H36" s="156" t="s">
        <v>48</v>
      </c>
      <c r="I36" s="152" t="s">
        <v>28</v>
      </c>
      <c r="J36" s="153"/>
      <c r="K36" s="157"/>
      <c r="L36" s="157"/>
      <c r="M36" s="2"/>
      <c r="N36" s="146"/>
      <c r="O36" s="147"/>
      <c r="P36" s="147"/>
      <c r="Q36" s="147"/>
      <c r="R36" s="147"/>
      <c r="S36" s="147"/>
      <c r="T36" s="147"/>
      <c r="U36" s="147"/>
      <c r="V36" s="147"/>
      <c r="W36" s="2"/>
      <c r="X36" s="55" t="s">
        <v>59</v>
      </c>
      <c r="Y36" s="4">
        <f>DCOUNT($E$5:$F$29,$F$5,$X41:$X42)+DCOUNT($G$5:$H$29,$G$5,$X41:$X42)</f>
        <v>0</v>
      </c>
      <c r="Z36" s="4">
        <f>COUNTIF($K$6:$K$35,X42)</f>
        <v>0</v>
      </c>
      <c r="AA36" s="4">
        <f t="shared" ref="AA36:AA39" si="176">Y36-Z36-AB36</f>
        <v>0</v>
      </c>
      <c r="AB36" s="4">
        <f>COUNTIF($L$6:$L$35,X42)</f>
        <v>0</v>
      </c>
      <c r="AC36" s="4">
        <f>DSUM($E$5:$F$29,$F$5,$X41:$X42)+DSUM($G$5:$H$29,$G$5,$X41:$X42)</f>
        <v>0</v>
      </c>
      <c r="AD36" s="4">
        <f>DSUM($E$5:$G$29,$G$5,$X41:$X42)+DSUM($F$5:$H$29,$F$5,$X41:$X42)</f>
        <v>0</v>
      </c>
      <c r="AE36" s="4">
        <f t="shared" ref="AE36:AE39" si="177">AC36-AD36</f>
        <v>0</v>
      </c>
      <c r="AF36" s="56">
        <f t="shared" ref="AF36:AF39" si="178">Z36*3+AA36*1</f>
        <v>0</v>
      </c>
      <c r="AG36" s="2"/>
      <c r="AH36" s="57" t="str">
        <f t="shared" ref="AH36:AH39" si="179">X36</f>
        <v>1º Dezembro "A"</v>
      </c>
      <c r="AI36" s="58">
        <f t="shared" ref="AI36:AI39" si="180">AF36</f>
        <v>0</v>
      </c>
      <c r="AJ36" s="59" t="str">
        <f>IF(AI36&gt;=AI37,AH36,AH37)</f>
        <v>1º Dezembro "A"</v>
      </c>
      <c r="AK36" s="58">
        <f>VLOOKUP(AJ36,X36:AF39,9,FALSE)</f>
        <v>0</v>
      </c>
      <c r="AL36" s="59" t="str">
        <f>IF(AK36&gt;=AK38,AJ36,AJ38)</f>
        <v>Carcavelos</v>
      </c>
      <c r="AM36" s="58">
        <f>VLOOKUP(AL36,X36:AF39,9,FALSE)</f>
        <v>4</v>
      </c>
      <c r="AN36" s="59" t="str">
        <f>IF(AM36&gt;=AM39,AL36,AL39)</f>
        <v>Carcavelos</v>
      </c>
      <c r="AO36" s="58">
        <f>VLOOKUP(AN36,X36:AF39,9,FALSE)</f>
        <v>4</v>
      </c>
      <c r="AP36" s="59"/>
      <c r="AQ36" s="60"/>
      <c r="AR36" s="60"/>
      <c r="AS36" s="60"/>
      <c r="AT36" s="60"/>
      <c r="AU36" s="61"/>
      <c r="AV36" s="62" t="str">
        <f t="shared" ref="AV36:AW36" si="181">AN36</f>
        <v>Carcavelos</v>
      </c>
      <c r="AW36" s="63">
        <f t="shared" si="181"/>
        <v>4</v>
      </c>
      <c r="AX36" s="58">
        <f>VLOOKUP(AV36,X36:AF39,8,FALSE)</f>
        <v>1</v>
      </c>
      <c r="AY36" s="59" t="str">
        <f>IF(AND(AW36=AW37,AX37&gt;AX36),AV37,AV36)</f>
        <v>Carcavelos</v>
      </c>
      <c r="AZ36" s="58"/>
      <c r="BA36" s="58"/>
      <c r="BB36" s="60"/>
      <c r="BC36" s="60"/>
      <c r="BD36" s="60"/>
      <c r="BE36" s="60"/>
      <c r="BF36" s="64">
        <f>AW36</f>
        <v>4</v>
      </c>
      <c r="BG36" s="65" t="str">
        <f>AY36</f>
        <v>Carcavelos</v>
      </c>
      <c r="BH36" s="2"/>
      <c r="BI36" s="44" t="str">
        <f t="shared" ref="BI36:BI39" si="182">BG36</f>
        <v>Carcavelos</v>
      </c>
      <c r="BJ36" s="66">
        <f>VLOOKUP(BI36,X36:AF39,2,FALSE)</f>
        <v>3</v>
      </c>
      <c r="BK36" s="67">
        <f>VLOOKUP(BI36,X36:AF39,3,FALSE)</f>
        <v>1</v>
      </c>
      <c r="BL36" s="67">
        <f>VLOOKUP(BI36,X36:AF39,4,FALSE)</f>
        <v>1</v>
      </c>
      <c r="BM36" s="67">
        <f>VLOOKUP(BI36,X36:AF39,5,FALSE)</f>
        <v>1</v>
      </c>
      <c r="BN36" s="67">
        <f>VLOOKUP(BI36,X36:AF39,6,FALSE)</f>
        <v>11</v>
      </c>
      <c r="BO36" s="67">
        <f>VLOOKUP(BI36,X36:AF39,7,FALSE)</f>
        <v>10</v>
      </c>
      <c r="BP36" s="67">
        <f>VLOOKUP(BI36,X36:AF39,8,FALSE)</f>
        <v>1</v>
      </c>
      <c r="BQ36" s="67">
        <f>VLOOKUP(BI36,X36:AF39,9,FALSE)</f>
        <v>4</v>
      </c>
      <c r="BR36" s="2" t="str">
        <f t="shared" ref="BR36:BR39" si="183">BI36</f>
        <v>Carcavelos</v>
      </c>
      <c r="BS36" s="2">
        <f>VLOOKUP(BR36,BI36:BQ39,9,FALSE)</f>
        <v>4</v>
      </c>
      <c r="BT36" s="2">
        <f>VLOOKUP(BR36,BI36:BQ39,8,FALSE)</f>
        <v>1</v>
      </c>
      <c r="BU36" s="68" t="str">
        <f>IF(AND(BS36=BS37,BT37&gt;BT36),BR37,BR36)</f>
        <v>Carcavelos</v>
      </c>
      <c r="BV36" s="69">
        <f>VLOOKUP(BU36,BI36:BQ39,9,FALSE)</f>
        <v>4</v>
      </c>
      <c r="BW36" s="69">
        <f>VLOOKUP(BU36,BI36:BQ39,8,FALSE)</f>
        <v>1</v>
      </c>
      <c r="BX36" s="68" t="str">
        <f t="shared" ref="BX36:BX37" si="184">IF(AND(BV36=BV38,BW38&gt;BW36),BU38,BU36)</f>
        <v>Carcavelos</v>
      </c>
      <c r="BY36" s="2">
        <f>VLOOKUP(BX36,BI36:BQ39,9,FALSE)</f>
        <v>4</v>
      </c>
      <c r="BZ36" s="5">
        <f>VLOOKUP(BX36,BI36:BQ39,8,FALSE)</f>
        <v>1</v>
      </c>
      <c r="CA36" s="70" t="str">
        <f>IF(AND(BY36=BY39,BZ39&gt;BZ36),BX39,BX36)</f>
        <v>Carcavelos</v>
      </c>
      <c r="CB36" s="2">
        <f>VLOOKUP(CA36,BI36:BQ39,9,FALSE)</f>
        <v>4</v>
      </c>
      <c r="CC36" s="2">
        <f>VLOOKUP(CA36,BI36:BQ39,8,FALSE)</f>
        <v>1</v>
      </c>
      <c r="CD36" s="5">
        <f>VLOOKUP(CA36,BI36:BQ39,6,FALSE)</f>
        <v>11</v>
      </c>
      <c r="CE36" s="68" t="str">
        <f>IF(AND(CB36=CB37,CC36=CC37,CD37&gt;CD36),CA37,CA36)</f>
        <v>Carcavelos</v>
      </c>
      <c r="CF36" s="2">
        <f>VLOOKUP(CE36,BI36:BQ39,9,FALSE)</f>
        <v>4</v>
      </c>
      <c r="CG36" s="2">
        <f>VLOOKUP(CE36,BI36:BQ39,8,FALSE)</f>
        <v>1</v>
      </c>
      <c r="CH36" s="2">
        <f>VLOOKUP(CE36,BI36:BQ39,6,FALSE)</f>
        <v>11</v>
      </c>
      <c r="CI36" s="68" t="str">
        <f t="shared" ref="CI36:CI37" si="185">IF(AND(CF36=CF38,CG36=CG38,CH38&gt;CH36),CE38,CE36)</f>
        <v>Carcavelos</v>
      </c>
      <c r="CJ36" s="2">
        <f>VLOOKUP(CI36,BI36:BQ39,9,FALSE)</f>
        <v>4</v>
      </c>
      <c r="CK36" s="2">
        <f>VLOOKUP(CI36,BI36:BQ39,8,FALSE)</f>
        <v>1</v>
      </c>
      <c r="CL36" s="2">
        <f>VLOOKUP(CI36,BI36:BQ39,6,FALSE)</f>
        <v>11</v>
      </c>
      <c r="CM36" s="68" t="str">
        <f>IF(AND(CJ36=CJ39,CK36=CK39,CL39&gt;CL36),CI39,CI36)</f>
        <v>Carcavelos</v>
      </c>
      <c r="CN36" s="2">
        <f>VLOOKUP(CM36,BI36:BQ39,9,FALSE)</f>
        <v>4</v>
      </c>
      <c r="CO36" s="2">
        <f>VLOOKUP(CM36,BI36:BQ39,8,FALSE)</f>
        <v>1</v>
      </c>
      <c r="CP36" s="2">
        <f>VLOOKUP(CM36,BI36:BQ39,6,FALSE)</f>
        <v>11</v>
      </c>
      <c r="CQ36" s="44" t="str">
        <f t="shared" ref="CQ36:CQ39" si="186">CM36</f>
        <v>Carcavelos</v>
      </c>
      <c r="CR36" s="66">
        <f t="shared" ref="CR36:CR39" si="187">VLOOKUP(CQ36,$X$36:$AF$39,2,FALSE)</f>
        <v>3</v>
      </c>
      <c r="CS36" s="67">
        <f t="shared" ref="CS36:CS39" si="188">VLOOKUP(CQ36,$X$36:$AF$39,3,FALSE)</f>
        <v>1</v>
      </c>
      <c r="CT36" s="67">
        <f t="shared" ref="CT36:CT39" si="189">VLOOKUP(CQ36,$X$36:$AF$39,4,FALSE)</f>
        <v>1</v>
      </c>
      <c r="CU36" s="67">
        <f t="shared" ref="CU36:CU39" si="190">VLOOKUP(CQ36,$X$36:$AF$39,5,FALSE)</f>
        <v>1</v>
      </c>
      <c r="CV36" s="67">
        <f t="shared" ref="CV36:CV39" si="191">VLOOKUP(CQ36,$X$36:$AF$39,6,FALSE)</f>
        <v>11</v>
      </c>
      <c r="CW36" s="67">
        <f t="shared" ref="CW36:CW39" si="192">VLOOKUP(CQ36,$X$36:$AF$39,7,FALSE)</f>
        <v>10</v>
      </c>
      <c r="CX36" s="67">
        <f t="shared" ref="CX36:CX39" si="193">VLOOKUP(CQ36,$X$36:$AF$39,8,FALSE)</f>
        <v>1</v>
      </c>
      <c r="CY36" s="67">
        <f t="shared" ref="CY36:CY39" si="194">VLOOKUP(CQ36,$X$36:$AF$39,9,FALSE)</f>
        <v>4</v>
      </c>
      <c r="CZ36" s="2"/>
      <c r="DA36" s="2" t="str">
        <f>IF(ISNA(VLOOKUP(CQ36,K$6:L$25,1,FALSE))=TRUE,CM39,VLOOKUP(CQ36,K$6:L$25,1,FALSE))</f>
        <v>Linda Velha</v>
      </c>
      <c r="DB36" s="2" t="str">
        <f>IF(ISNA(VLOOKUP(CQ36,K$6:L$25,2,FALSE))=TRUE,CM39,VLOOKUP(CQ36,K$6:L$25,2,FALSE))</f>
        <v>Linda Velha</v>
      </c>
      <c r="DC36" s="2"/>
      <c r="DD36" s="2" t="str">
        <f>IF(AND(CR37=CR36,CY37=CY36,DA37=CM37,DB37=CM36),DA37,CM36)</f>
        <v>Carcavelos</v>
      </c>
      <c r="DE36" s="66">
        <f t="shared" ref="DE36:DE39" si="195">VLOOKUP(DD36,$X$36:$AF$39,2,FALSE)</f>
        <v>3</v>
      </c>
      <c r="DF36" s="67">
        <f t="shared" ref="DF36:DF39" si="196">VLOOKUP(DD36,$X$36:$AF$39,3,FALSE)</f>
        <v>1</v>
      </c>
      <c r="DG36" s="67">
        <f t="shared" ref="DG36:DG39" si="197">VLOOKUP(DD36,$X$36:$AF$39,4,FALSE)</f>
        <v>1</v>
      </c>
      <c r="DH36" s="67">
        <f t="shared" ref="DH36:DH39" si="198">VLOOKUP(DD36,$X$36:$AF$39,5,FALSE)</f>
        <v>1</v>
      </c>
      <c r="DI36" s="67">
        <f t="shared" ref="DI36:DI39" si="199">VLOOKUP(DD36,$X$36:$AF$39,6,FALSE)</f>
        <v>11</v>
      </c>
      <c r="DJ36" s="67">
        <f t="shared" ref="DJ36:DJ39" si="200">VLOOKUP(DD36,$X$36:$AF$39,7,FALSE)</f>
        <v>10</v>
      </c>
      <c r="DK36" s="67">
        <f t="shared" ref="DK36:DK39" si="201">VLOOKUP(DD36,$X$36:$AF$39,8,FALSE)</f>
        <v>1</v>
      </c>
      <c r="DL36" s="67">
        <f t="shared" ref="DL36:DL39" si="202">VLOOKUP(DD36,$X$36:$AF$39,9,FALSE)</f>
        <v>4</v>
      </c>
      <c r="DM36" s="2"/>
      <c r="DN36" s="2"/>
      <c r="DO36" s="2"/>
      <c r="DP36" s="2"/>
      <c r="DQ36" s="2"/>
      <c r="DR36" s="2"/>
    </row>
    <row r="37" spans="1:122" ht="22.5" customHeight="1">
      <c r="A37" s="2"/>
      <c r="B37" s="193" t="s">
        <v>60</v>
      </c>
      <c r="C37" s="194"/>
      <c r="D37" s="194"/>
      <c r="E37" s="194"/>
      <c r="F37" s="194"/>
      <c r="G37" s="194"/>
      <c r="H37" s="194"/>
      <c r="I37" s="194"/>
      <c r="J37" s="195"/>
      <c r="K37" s="2"/>
      <c r="L37" s="2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55" t="s">
        <v>61</v>
      </c>
      <c r="Y37" s="4">
        <f>DCOUNT($E$5:$F$29,$F$5,$Y41:$Y42)+DCOUNT($G$5:$H$29,$G$5,$Y41:$Y42)</f>
        <v>0</v>
      </c>
      <c r="Z37" s="4">
        <f>COUNTIF($K$6:$K$35,Y42)</f>
        <v>0</v>
      </c>
      <c r="AA37" s="4">
        <f t="shared" si="176"/>
        <v>0</v>
      </c>
      <c r="AB37" s="4">
        <f>COUNTIF($L$6:$L$35,Y42)</f>
        <v>0</v>
      </c>
      <c r="AC37" s="4">
        <f>DSUM($E$5:$F$29,$F$5,$Y41:$Y42)+DSUM($G$5:$H$29,$G$5,$Y41:$Y42)</f>
        <v>0</v>
      </c>
      <c r="AD37" s="4">
        <f>DSUM($E$5:$G$29,$G$5,$Y41:$Y42)+DSUM($F$5:$H$29,$F$5,$Y41:$Y42)</f>
        <v>0</v>
      </c>
      <c r="AE37" s="4">
        <f t="shared" si="177"/>
        <v>0</v>
      </c>
      <c r="AF37" s="56">
        <f t="shared" si="178"/>
        <v>0</v>
      </c>
      <c r="AG37" s="2"/>
      <c r="AH37" s="71" t="str">
        <f t="shared" si="179"/>
        <v>Estoril Praia "B"</v>
      </c>
      <c r="AI37" s="72">
        <f t="shared" si="180"/>
        <v>0</v>
      </c>
      <c r="AJ37" s="70" t="str">
        <f>IF(AI37&lt;=AI36,AH37,AH36)</f>
        <v>Estoril Praia "B"</v>
      </c>
      <c r="AK37" s="72">
        <f>VLOOKUP(AJ37,X36:AF39,9,FALSE)</f>
        <v>0</v>
      </c>
      <c r="AL37" s="42" t="str">
        <f>AJ37</f>
        <v>Estoril Praia "B"</v>
      </c>
      <c r="AM37" s="72">
        <f>VLOOKUP(AL37,X36:AF39,9,FALSE)</f>
        <v>0</v>
      </c>
      <c r="AN37" s="42" t="str">
        <f t="shared" ref="AN37:AN38" si="203">AL37</f>
        <v>Estoril Praia "B"</v>
      </c>
      <c r="AO37" s="72">
        <f>VLOOKUP(AN37,X36:AF39,9,FALSE)</f>
        <v>0</v>
      </c>
      <c r="AP37" s="70" t="str">
        <f>IF(AO37&gt;=AO38,AN37,AN38)</f>
        <v>Estoril Praia "B"</v>
      </c>
      <c r="AQ37" s="72">
        <f>VLOOKUP(AP37,X36:AF39,9,FALSE)</f>
        <v>0</v>
      </c>
      <c r="AR37" s="70" t="str">
        <f>IF(AQ37&gt;=AQ39,AP37,AP39)</f>
        <v>Estoril Praia "B"</v>
      </c>
      <c r="AS37" s="72">
        <f>VLOOKUP(AR37,X36:AF39,9,FALSE)</f>
        <v>0</v>
      </c>
      <c r="AT37" s="2"/>
      <c r="AU37" s="73"/>
      <c r="AV37" s="74" t="str">
        <f t="shared" ref="AV37:AW37" si="204">AR37</f>
        <v>Estoril Praia "B"</v>
      </c>
      <c r="AW37" s="75">
        <f t="shared" si="204"/>
        <v>0</v>
      </c>
      <c r="AX37" s="72">
        <f>VLOOKUP(AV37,X36:AF39,8,FALSE)</f>
        <v>0</v>
      </c>
      <c r="AY37" s="70" t="str">
        <f>IF(AND(AW36=AW37,AX37&gt;AX36),AV36,AV37)</f>
        <v>Estoril Praia "B"</v>
      </c>
      <c r="AZ37" s="72">
        <f>VLOOKUP(AY37,X36:AF39,9,FALSE)</f>
        <v>0</v>
      </c>
      <c r="BA37" s="72">
        <f>VLOOKUP(AY37,X36:AF39,8,FALSE)</f>
        <v>0</v>
      </c>
      <c r="BB37" s="70" t="str">
        <f>IF(AND(AZ37=AZ38,BA38&gt;BA37),AY38,AY37)</f>
        <v>Estoril Praia "B"</v>
      </c>
      <c r="BC37" s="72"/>
      <c r="BD37" s="72"/>
      <c r="BE37" s="2"/>
      <c r="BF37" s="76">
        <f>AZ37</f>
        <v>0</v>
      </c>
      <c r="BG37" s="77" t="str">
        <f>BB37</f>
        <v>Estoril Praia "B"</v>
      </c>
      <c r="BH37" s="2"/>
      <c r="BI37" s="44" t="str">
        <f t="shared" si="182"/>
        <v>Estoril Praia "B"</v>
      </c>
      <c r="BJ37" s="66">
        <f>VLOOKUP(BI37,X36:AF39,2,FALSE)</f>
        <v>0</v>
      </c>
      <c r="BK37" s="67">
        <f>VLOOKUP(BI37,X36:AF39,3,FALSE)</f>
        <v>0</v>
      </c>
      <c r="BL37" s="67">
        <f>VLOOKUP(BI37,X36:AF39,4,FALSE)</f>
        <v>0</v>
      </c>
      <c r="BM37" s="67">
        <f>VLOOKUP(BI37,X36:AF39,5,FALSE)</f>
        <v>0</v>
      </c>
      <c r="BN37" s="67">
        <f>VLOOKUP(BI37,X36:AF39,6,FALSE)</f>
        <v>0</v>
      </c>
      <c r="BO37" s="67">
        <f>VLOOKUP(BI37,X36:AF39,7,FALSE)</f>
        <v>0</v>
      </c>
      <c r="BP37" s="67">
        <f>VLOOKUP(BI37,X36:AF39,8,FALSE)</f>
        <v>0</v>
      </c>
      <c r="BQ37" s="67">
        <f>VLOOKUP(BI37,X36:AF39,9,FALSE)</f>
        <v>0</v>
      </c>
      <c r="BR37" s="2" t="str">
        <f t="shared" si="183"/>
        <v>Estoril Praia "B"</v>
      </c>
      <c r="BS37" s="2">
        <f>VLOOKUP(BR37,BI36:BQ39,9,FALSE)</f>
        <v>0</v>
      </c>
      <c r="BT37" s="2">
        <f>VLOOKUP(BR37,BI36:BQ39,8,FALSE)</f>
        <v>0</v>
      </c>
      <c r="BU37" s="68" t="str">
        <f>IF(AND(BS36=BS37,BT37&gt;BT36),BR36,BR37)</f>
        <v>Estoril Praia "B"</v>
      </c>
      <c r="BV37" s="69">
        <f>VLOOKUP(BU37,BI36:BQ39,9,FALSE)</f>
        <v>0</v>
      </c>
      <c r="BW37" s="69">
        <f>VLOOKUP(BU37,BI36:BQ39,8,FALSE)</f>
        <v>0</v>
      </c>
      <c r="BX37" s="69" t="str">
        <f t="shared" si="184"/>
        <v>Estoril Praia "B"</v>
      </c>
      <c r="BY37" s="2">
        <f>VLOOKUP(BX37,BI36:BQ39,9,FALSE)</f>
        <v>0</v>
      </c>
      <c r="BZ37" s="5">
        <f>VLOOKUP(BX37,BI36:BQ39,8,FALSE)</f>
        <v>0</v>
      </c>
      <c r="CA37" s="2" t="str">
        <f>IF(AND(BY37=BY38,BZ38&gt;BZ37),BX38,BX37)</f>
        <v>Estoril Praia "B"</v>
      </c>
      <c r="CB37" s="2">
        <f>VLOOKUP(CA37,BI36:BQ39,9,FALSE)</f>
        <v>0</v>
      </c>
      <c r="CC37" s="2">
        <f>VLOOKUP(CA37,BI36:BQ39,8,FALSE)</f>
        <v>0</v>
      </c>
      <c r="CD37" s="5">
        <f>VLOOKUP(CA37,BI36:BQ39,6,FALSE)</f>
        <v>0</v>
      </c>
      <c r="CE37" s="68" t="str">
        <f>IF(AND(CB36=CB37,CC36=CC37,CD37&gt;CD36),CA36,CA37)</f>
        <v>Estoril Praia "B"</v>
      </c>
      <c r="CF37" s="2">
        <f>VLOOKUP(CE37,BI36:BQ39,9,FALSE)</f>
        <v>0</v>
      </c>
      <c r="CG37" s="2">
        <f>VLOOKUP(CE37,BI36:BQ39,8,FALSE)</f>
        <v>0</v>
      </c>
      <c r="CH37" s="2">
        <f>VLOOKUP(CE37,BI36:BQ39,6,FALSE)</f>
        <v>0</v>
      </c>
      <c r="CI37" s="69" t="str">
        <f t="shared" si="185"/>
        <v>Estoril Praia "B"</v>
      </c>
      <c r="CJ37" s="2">
        <f>VLOOKUP(CI37,BI36:BQ39,9,FALSE)</f>
        <v>0</v>
      </c>
      <c r="CK37" s="2">
        <f>VLOOKUP(CI37,BI36:BQ39,8,FALSE)</f>
        <v>0</v>
      </c>
      <c r="CL37" s="2">
        <f>VLOOKUP(CI37,BI36:BQ39,6,FALSE)</f>
        <v>0</v>
      </c>
      <c r="CM37" s="69" t="str">
        <f>IF(AND(CJ37=CJ38,CK37=CK38,CL38&gt;CL37),CI38,CI37)</f>
        <v>Estoril Praia "B"</v>
      </c>
      <c r="CN37" s="2">
        <f>VLOOKUP(CM37,BI36:BQ39,9,FALSE)</f>
        <v>0</v>
      </c>
      <c r="CO37" s="2">
        <f>VLOOKUP(CM37,BI36:BQ39,8,FALSE)</f>
        <v>0</v>
      </c>
      <c r="CP37" s="2">
        <f>VLOOKUP(CM37,BI36:BQ39,6,FALSE)</f>
        <v>0</v>
      </c>
      <c r="CQ37" s="44" t="str">
        <f t="shared" si="186"/>
        <v>Estoril Praia "B"</v>
      </c>
      <c r="CR37" s="66">
        <f t="shared" si="187"/>
        <v>0</v>
      </c>
      <c r="CS37" s="67">
        <f t="shared" si="188"/>
        <v>0</v>
      </c>
      <c r="CT37" s="67">
        <f t="shared" si="189"/>
        <v>0</v>
      </c>
      <c r="CU37" s="67">
        <f t="shared" si="190"/>
        <v>0</v>
      </c>
      <c r="CV37" s="67">
        <f t="shared" si="191"/>
        <v>0</v>
      </c>
      <c r="CW37" s="67">
        <f t="shared" si="192"/>
        <v>0</v>
      </c>
      <c r="CX37" s="67">
        <f t="shared" si="193"/>
        <v>0</v>
      </c>
      <c r="CY37" s="67">
        <f t="shared" si="194"/>
        <v>0</v>
      </c>
      <c r="CZ37" s="2"/>
      <c r="DA37" s="2" t="str">
        <f>IF(ISNA(VLOOKUP(CQ37,K$6:L$25,1,FALSE))=TRUE,CM39,VLOOKUP(CQ37,K$6:L$25,1,FALSE))</f>
        <v>Linda Velha</v>
      </c>
      <c r="DB37" s="2" t="str">
        <f>IF(ISNA(VLOOKUP(CQ37,K$6:L$25,2,FALSE))=TRUE,CM39,VLOOKUP(CQ37,K$6:L$25,2,FALSE))</f>
        <v>Linda Velha</v>
      </c>
      <c r="DC37" s="2"/>
      <c r="DD37" s="2" t="str">
        <f t="shared" ref="DD37:DD39" si="205">IF(DD36=CM37,CM36,IF(AND(CR38=CR37,CY38=CY37,DA38=CM38,DB38=CM37),DA38,CM37))</f>
        <v>Estoril Praia "B"</v>
      </c>
      <c r="DE37" s="66">
        <f t="shared" si="195"/>
        <v>0</v>
      </c>
      <c r="DF37" s="67">
        <f t="shared" si="196"/>
        <v>0</v>
      </c>
      <c r="DG37" s="67">
        <f t="shared" si="197"/>
        <v>0</v>
      </c>
      <c r="DH37" s="67">
        <f t="shared" si="198"/>
        <v>0</v>
      </c>
      <c r="DI37" s="67">
        <f t="shared" si="199"/>
        <v>0</v>
      </c>
      <c r="DJ37" s="67">
        <f t="shared" si="200"/>
        <v>0</v>
      </c>
      <c r="DK37" s="67">
        <f t="shared" si="201"/>
        <v>0</v>
      </c>
      <c r="DL37" s="67">
        <f t="shared" si="202"/>
        <v>0</v>
      </c>
      <c r="DM37" s="2"/>
      <c r="DN37" s="2"/>
      <c r="DO37" s="2"/>
      <c r="DP37" s="2"/>
      <c r="DQ37" s="2"/>
      <c r="DR37" s="2"/>
    </row>
    <row r="38" spans="1:122" ht="22.5" customHeight="1">
      <c r="A38" s="2"/>
      <c r="B38" s="27">
        <v>33</v>
      </c>
      <c r="C38" s="148">
        <v>45828</v>
      </c>
      <c r="D38" s="149">
        <v>0.80208333333333337</v>
      </c>
      <c r="E38" s="150" t="s">
        <v>62</v>
      </c>
      <c r="F38" s="128"/>
      <c r="G38" s="128"/>
      <c r="H38" s="154" t="s">
        <v>63</v>
      </c>
      <c r="I38" s="152" t="s">
        <v>51</v>
      </c>
      <c r="J38" s="153"/>
      <c r="K38" s="2"/>
      <c r="L38" s="2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  <c r="X38" s="55" t="s">
        <v>64</v>
      </c>
      <c r="Y38" s="4">
        <f>DCOUNT($E$5:$F$29,$F$5,$Z41:$Z42)+DCOUNT($G$5:$H$29,$G$5,$Z41:$Z42)</f>
        <v>3</v>
      </c>
      <c r="Z38" s="4">
        <f>COUNTIF($K$6:$K$35,Z42)</f>
        <v>1</v>
      </c>
      <c r="AA38" s="4">
        <f t="shared" si="176"/>
        <v>1</v>
      </c>
      <c r="AB38" s="4">
        <f>COUNTIF($L$6:$L$35,Z42)</f>
        <v>1</v>
      </c>
      <c r="AC38" s="4">
        <f>DSUM($E$5:$F$29,$F$5,$Z41:$Z42)+DSUM($G$5:$H$29,$G$5,$Z41:$Z42)</f>
        <v>11</v>
      </c>
      <c r="AD38" s="4">
        <f>DSUM($E$5:$G$29,$G$5,$Z41:$Z42)+DSUM($F$5:$H$29,$F$5,$Z41:$Z42)</f>
        <v>10</v>
      </c>
      <c r="AE38" s="4">
        <f t="shared" si="177"/>
        <v>1</v>
      </c>
      <c r="AF38" s="56">
        <f t="shared" si="178"/>
        <v>4</v>
      </c>
      <c r="AG38" s="2"/>
      <c r="AH38" s="71" t="str">
        <f t="shared" si="179"/>
        <v>Carcavelos</v>
      </c>
      <c r="AI38" s="72">
        <f t="shared" si="180"/>
        <v>4</v>
      </c>
      <c r="AJ38" s="42" t="str">
        <f t="shared" ref="AJ38:AJ39" si="206">AH38</f>
        <v>Carcavelos</v>
      </c>
      <c r="AK38" s="72">
        <f>VLOOKUP(AJ38,X36:AF39,9,FALSE)</f>
        <v>4</v>
      </c>
      <c r="AL38" s="70" t="str">
        <f>IF(AK38&lt;=AK36,AJ38,AJ36)</f>
        <v>1º Dezembro "A"</v>
      </c>
      <c r="AM38" s="72">
        <f>VLOOKUP(AL38,X36:AF39,9,FALSE)</f>
        <v>0</v>
      </c>
      <c r="AN38" s="42" t="str">
        <f t="shared" si="203"/>
        <v>1º Dezembro "A"</v>
      </c>
      <c r="AO38" s="72">
        <f>VLOOKUP(AN38,X36:AF39,9,FALSE)</f>
        <v>0</v>
      </c>
      <c r="AP38" s="70" t="str">
        <f>IF(AO38&lt;=AO37,AN38,AN37)</f>
        <v>1º Dezembro "A"</v>
      </c>
      <c r="AQ38" s="72">
        <f>VLOOKUP(AP38,X36:AF39,9,FALSE)</f>
        <v>0</v>
      </c>
      <c r="AR38" s="42" t="str">
        <f>AP38</f>
        <v>1º Dezembro "A"</v>
      </c>
      <c r="AS38" s="72">
        <f>VLOOKUP(AR38,X36:AF39,9,FALSE)</f>
        <v>0</v>
      </c>
      <c r="AT38" s="70" t="str">
        <f>IF(AS38&gt;=AS39,AR38,AR39)</f>
        <v>1º Dezembro "A"</v>
      </c>
      <c r="AU38" s="88">
        <f>VLOOKUP(AT38,X36:AF39,9,FALSE)</f>
        <v>0</v>
      </c>
      <c r="AV38" s="74" t="str">
        <f t="shared" ref="AV38:AW38" si="207">AT38</f>
        <v>1º Dezembro "A"</v>
      </c>
      <c r="AW38" s="75">
        <f t="shared" si="207"/>
        <v>0</v>
      </c>
      <c r="AX38" s="72">
        <f>VLOOKUP(AV38,X36:AF39,8,FALSE)</f>
        <v>0</v>
      </c>
      <c r="AY38" s="42" t="str">
        <f t="shared" ref="AY38:AY39" si="208">AV38</f>
        <v>1º Dezembro "A"</v>
      </c>
      <c r="AZ38" s="72">
        <f>VLOOKUP(AY38,X36:AF39,9,FALSE)</f>
        <v>0</v>
      </c>
      <c r="BA38" s="72">
        <f>VLOOKUP(AY38,X36:AF39,8,FALSE)</f>
        <v>0</v>
      </c>
      <c r="BB38" s="70" t="str">
        <f>IF(AND(AZ37=AZ38,BA38&gt;BA37),AY37,AY38)</f>
        <v>1º Dezembro "A"</v>
      </c>
      <c r="BC38" s="72">
        <f>VLOOKUP(BB38,X36:AF39,9,FALSE)</f>
        <v>0</v>
      </c>
      <c r="BD38" s="72">
        <f>VLOOKUP(BB38,X36:AF39,8,FALSE)</f>
        <v>0</v>
      </c>
      <c r="BE38" s="70" t="str">
        <f>IF(AND(BC38=BC39,BD39&gt;BD38),BB39,BB38)</f>
        <v>1º Dezembro "A"</v>
      </c>
      <c r="BF38" s="76">
        <f>BC38</f>
        <v>0</v>
      </c>
      <c r="BG38" s="77" t="str">
        <f t="shared" ref="BG38:BG39" si="209">BE38</f>
        <v>1º Dezembro "A"</v>
      </c>
      <c r="BH38" s="2"/>
      <c r="BI38" s="44" t="str">
        <f t="shared" si="182"/>
        <v>1º Dezembro "A"</v>
      </c>
      <c r="BJ38" s="66">
        <f>VLOOKUP(BI38,X36:AF39,2,FALSE)</f>
        <v>0</v>
      </c>
      <c r="BK38" s="67">
        <f>VLOOKUP(BI38,X36:AF39,3,FALSE)</f>
        <v>0</v>
      </c>
      <c r="BL38" s="67">
        <f>VLOOKUP(BI38,X36:AF39,4,FALSE)</f>
        <v>0</v>
      </c>
      <c r="BM38" s="67">
        <f>VLOOKUP(BI38,X36:AF39,5,FALSE)</f>
        <v>0</v>
      </c>
      <c r="BN38" s="67">
        <f>VLOOKUP(BI38,X36:AF39,6,FALSE)</f>
        <v>0</v>
      </c>
      <c r="BO38" s="67">
        <f>VLOOKUP(BI38,X36:AF39,7,FALSE)</f>
        <v>0</v>
      </c>
      <c r="BP38" s="67">
        <f>VLOOKUP(BI38,X36:AF39,8,FALSE)</f>
        <v>0</v>
      </c>
      <c r="BQ38" s="67">
        <f>VLOOKUP(BI38,X36:AF39,9,FALSE)</f>
        <v>0</v>
      </c>
      <c r="BR38" s="2" t="str">
        <f t="shared" si="183"/>
        <v>1º Dezembro "A"</v>
      </c>
      <c r="BS38" s="2">
        <f>VLOOKUP(BR38,BI36:BQ39,9,FALSE)</f>
        <v>0</v>
      </c>
      <c r="BT38" s="2">
        <f>VLOOKUP(BR38,BI36:BQ39,8,FALSE)</f>
        <v>0</v>
      </c>
      <c r="BU38" s="69" t="str">
        <f>IF(AND(BS38=BS39,BT39&gt;BT38),BR39,BR38)</f>
        <v>1º Dezembro "A"</v>
      </c>
      <c r="BV38" s="69">
        <f>VLOOKUP(BU38,BI36:BQ39,9,FALSE)</f>
        <v>0</v>
      </c>
      <c r="BW38" s="69">
        <f>VLOOKUP(BU38,BI36:BQ39,8,FALSE)</f>
        <v>0</v>
      </c>
      <c r="BX38" s="68" t="str">
        <f t="shared" ref="BX38:BX39" si="210">IF(AND(BV36=BV38,BW38&gt;BW36),BU36,BU38)</f>
        <v>1º Dezembro "A"</v>
      </c>
      <c r="BY38" s="2">
        <f>VLOOKUP(BX38,BI36:BQ39,9,FALSE)</f>
        <v>0</v>
      </c>
      <c r="BZ38" s="5">
        <f>VLOOKUP(BX38,BI36:BQ39,8,FALSE)</f>
        <v>0</v>
      </c>
      <c r="CA38" s="2" t="str">
        <f>IF(AND(BY37=BY38,BZ38&gt;BZ37),BX37,BX38)</f>
        <v>1º Dezembro "A"</v>
      </c>
      <c r="CB38" s="2">
        <f>VLOOKUP(CA38,BI36:BQ39,9,FALSE)</f>
        <v>0</v>
      </c>
      <c r="CC38" s="2">
        <f>VLOOKUP(CA38,BI36:BQ39,8,FALSE)</f>
        <v>0</v>
      </c>
      <c r="CD38" s="5">
        <f>VLOOKUP(CA38,BI36:BQ39,6,FALSE)</f>
        <v>0</v>
      </c>
      <c r="CE38" s="69" t="str">
        <f>IF(AND(CB38=CB39,CC38=CC39,CD39&gt;CD38),CA39,CA38)</f>
        <v>1º Dezembro "A"</v>
      </c>
      <c r="CF38" s="2">
        <f>VLOOKUP(CE38,BI36:BQ39,9,FALSE)</f>
        <v>0</v>
      </c>
      <c r="CG38" s="2">
        <f>VLOOKUP(CE38,BI36:BQ39,8,FALSE)</f>
        <v>0</v>
      </c>
      <c r="CH38" s="2">
        <f>VLOOKUP(CE38,BI36:BQ39,6,FALSE)</f>
        <v>0</v>
      </c>
      <c r="CI38" s="68" t="str">
        <f t="shared" ref="CI38:CI39" si="211">IF(AND(CF36=CF38,CG36=CG38,CH38&gt;CH36),CE36,CE38)</f>
        <v>1º Dezembro "A"</v>
      </c>
      <c r="CJ38" s="2">
        <f>VLOOKUP(CI38,BI36:BQ39,9,FALSE)</f>
        <v>0</v>
      </c>
      <c r="CK38" s="2">
        <f>VLOOKUP(CI38,BI36:BQ39,8,FALSE)</f>
        <v>0</v>
      </c>
      <c r="CL38" s="2">
        <f>VLOOKUP(CI38,BI36:BQ39,6,FALSE)</f>
        <v>0</v>
      </c>
      <c r="CM38" s="69" t="str">
        <f>IF(AND(CJ37=CJ38,CK37=CK38,CL38&gt;CL37),CI37,CI38)</f>
        <v>1º Dezembro "A"</v>
      </c>
      <c r="CN38" s="2">
        <f>VLOOKUP(CM38,BI36:BQ39,9,FALSE)</f>
        <v>0</v>
      </c>
      <c r="CO38" s="2">
        <f>VLOOKUP(CM38,BI36:BQ39,8,FALSE)</f>
        <v>0</v>
      </c>
      <c r="CP38" s="2">
        <f>VLOOKUP(CM38,BI36:BQ39,6,FALSE)</f>
        <v>0</v>
      </c>
      <c r="CQ38" s="44" t="str">
        <f t="shared" si="186"/>
        <v>1º Dezembro "A"</v>
      </c>
      <c r="CR38" s="66">
        <f t="shared" si="187"/>
        <v>0</v>
      </c>
      <c r="CS38" s="67">
        <f t="shared" si="188"/>
        <v>0</v>
      </c>
      <c r="CT38" s="67">
        <f t="shared" si="189"/>
        <v>0</v>
      </c>
      <c r="CU38" s="67">
        <f t="shared" si="190"/>
        <v>0</v>
      </c>
      <c r="CV38" s="67">
        <f t="shared" si="191"/>
        <v>0</v>
      </c>
      <c r="CW38" s="67">
        <f t="shared" si="192"/>
        <v>0</v>
      </c>
      <c r="CX38" s="67">
        <f t="shared" si="193"/>
        <v>0</v>
      </c>
      <c r="CY38" s="67">
        <f t="shared" si="194"/>
        <v>0</v>
      </c>
      <c r="CZ38" s="2"/>
      <c r="DA38" s="2" t="str">
        <f>IF(ISNA(VLOOKUP(CQ38,K$6:L$25,1,FALSE))=TRUE,CM39,VLOOKUP(CQ38,K$6:L$25,1,FALSE))</f>
        <v>Linda Velha</v>
      </c>
      <c r="DB38" s="2" t="str">
        <f>IF(ISNA(VLOOKUP(CQ38,K$6:L$25,2,FALSE))=TRUE,CM39,VLOOKUP(CQ38,K$6:L$25,2,FALSE))</f>
        <v>Linda Velha</v>
      </c>
      <c r="DC38" s="2"/>
      <c r="DD38" s="2" t="str">
        <f t="shared" si="205"/>
        <v>1º Dezembro "A"</v>
      </c>
      <c r="DE38" s="66">
        <f t="shared" si="195"/>
        <v>0</v>
      </c>
      <c r="DF38" s="67">
        <f t="shared" si="196"/>
        <v>0</v>
      </c>
      <c r="DG38" s="67">
        <f t="shared" si="197"/>
        <v>0</v>
      </c>
      <c r="DH38" s="67">
        <f t="shared" si="198"/>
        <v>0</v>
      </c>
      <c r="DI38" s="67">
        <f t="shared" si="199"/>
        <v>0</v>
      </c>
      <c r="DJ38" s="67">
        <f t="shared" si="200"/>
        <v>0</v>
      </c>
      <c r="DK38" s="67">
        <f t="shared" si="201"/>
        <v>0</v>
      </c>
      <c r="DL38" s="67">
        <f t="shared" si="202"/>
        <v>0</v>
      </c>
      <c r="DM38" s="2"/>
      <c r="DN38" s="2"/>
      <c r="DO38" s="2"/>
      <c r="DP38" s="2"/>
      <c r="DQ38" s="2"/>
      <c r="DR38" s="2"/>
    </row>
    <row r="39" spans="1:122" ht="22.5" customHeight="1">
      <c r="A39" s="2"/>
      <c r="B39" s="27">
        <v>34</v>
      </c>
      <c r="C39" s="148">
        <v>45828</v>
      </c>
      <c r="D39" s="149">
        <v>0.80208333333333337</v>
      </c>
      <c r="E39" s="154" t="s">
        <v>65</v>
      </c>
      <c r="F39" s="128"/>
      <c r="G39" s="128"/>
      <c r="H39" s="154" t="s">
        <v>66</v>
      </c>
      <c r="I39" s="152" t="s">
        <v>20</v>
      </c>
      <c r="J39" s="158"/>
      <c r="K39" s="24" t="e">
        <f t="shared" ref="K39:K40" si="212">IF(#REF!&lt;&gt;"",IF(#REF!&gt;#REF!,#REF!,IF(#REF!&gt;#REF!,#REF!,"Empate")),"")</f>
        <v>#REF!</v>
      </c>
      <c r="L39" s="24" t="e">
        <f t="shared" ref="L39:L40" si="213">IF(#REF!&lt;&gt;"",IF(#REF!&lt;#REF!,#REF!,IF(#REF!&lt;#REF!,#REF!,"Empate")),"")</f>
        <v>#REF!</v>
      </c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90" t="s">
        <v>67</v>
      </c>
      <c r="Y39" s="91">
        <f>DCOUNT($E$5:$F$29,$F$5,$AA41:$AA42)+DCOUNT($G$5:$H$29,$G$5,$AA41:$AA42)</f>
        <v>0</v>
      </c>
      <c r="Z39" s="91">
        <f>COUNTIF($K$6:$K$35,AA42)</f>
        <v>0</v>
      </c>
      <c r="AA39" s="91">
        <f t="shared" si="176"/>
        <v>0</v>
      </c>
      <c r="AB39" s="91">
        <f>COUNTIF($L$6:$L$35,AA42)</f>
        <v>0</v>
      </c>
      <c r="AC39" s="91">
        <f>DSUM($E$5:$F$29,$F$5,$AA41:$AA42)+DSUM($G$5:$H$29,$G$5,$AA41:$AA42)</f>
        <v>0</v>
      </c>
      <c r="AD39" s="91">
        <f>DSUM($E$5:$G$29,$G$5,$AA41:$AA42)+DSUM($F$5:$H$29,$F$5,$AA41:$AA42)</f>
        <v>0</v>
      </c>
      <c r="AE39" s="91">
        <f t="shared" si="177"/>
        <v>0</v>
      </c>
      <c r="AF39" s="92">
        <f t="shared" si="178"/>
        <v>0</v>
      </c>
      <c r="AG39" s="2"/>
      <c r="AH39" s="93" t="str">
        <f t="shared" si="179"/>
        <v>Linda Velha</v>
      </c>
      <c r="AI39" s="94">
        <f t="shared" si="180"/>
        <v>0</v>
      </c>
      <c r="AJ39" s="95" t="str">
        <f t="shared" si="206"/>
        <v>Linda Velha</v>
      </c>
      <c r="AK39" s="94">
        <f>VLOOKUP(AJ39,X36:AF39,9,FALSE)</f>
        <v>0</v>
      </c>
      <c r="AL39" s="95" t="str">
        <f>AJ39</f>
        <v>Linda Velha</v>
      </c>
      <c r="AM39" s="94">
        <f>VLOOKUP(AL39,X36:AF39,9,FALSE)</f>
        <v>0</v>
      </c>
      <c r="AN39" s="96" t="str">
        <f>IF(AM39&lt;=AM36,AL39,AL36)</f>
        <v>Linda Velha</v>
      </c>
      <c r="AO39" s="94">
        <f>VLOOKUP(AN39,X36:AF39,9,FALSE)</f>
        <v>0</v>
      </c>
      <c r="AP39" s="95" t="str">
        <f>AN39</f>
        <v>Linda Velha</v>
      </c>
      <c r="AQ39" s="94">
        <f>VLOOKUP(AP39,X36:AF39,9,FALSE)</f>
        <v>0</v>
      </c>
      <c r="AR39" s="96" t="str">
        <f>IF(AQ39&lt;=AQ37,AP39,AP37)</f>
        <v>Linda Velha</v>
      </c>
      <c r="AS39" s="94">
        <f>VLOOKUP(AR39,X36:AF39,9,FALSE)</f>
        <v>0</v>
      </c>
      <c r="AT39" s="96" t="str">
        <f>IF(AS39&lt;=AS38,AR39,AR38)</f>
        <v>Linda Velha</v>
      </c>
      <c r="AU39" s="97">
        <f>VLOOKUP(AT39,X36:AF39,9,FALSE)</f>
        <v>0</v>
      </c>
      <c r="AV39" s="98" t="str">
        <f t="shared" ref="AV39:AW39" si="214">AT39</f>
        <v>Linda Velha</v>
      </c>
      <c r="AW39" s="99">
        <f t="shared" si="214"/>
        <v>0</v>
      </c>
      <c r="AX39" s="94">
        <f>VLOOKUP(AV39,X36:AF39,8,FALSE)</f>
        <v>0</v>
      </c>
      <c r="AY39" s="95" t="str">
        <f t="shared" si="208"/>
        <v>Linda Velha</v>
      </c>
      <c r="AZ39" s="94">
        <f>VLOOKUP(AY39,X36:AF39,9,FALSE)</f>
        <v>0</v>
      </c>
      <c r="BA39" s="94">
        <f>VLOOKUP(AY39,X36:AF39,8,FALSE)</f>
        <v>0</v>
      </c>
      <c r="BB39" s="95" t="str">
        <f>AY39</f>
        <v>Linda Velha</v>
      </c>
      <c r="BC39" s="94">
        <f>VLOOKUP(BB39,X36:AF39,9,FALSE)</f>
        <v>0</v>
      </c>
      <c r="BD39" s="94">
        <f>VLOOKUP(BB39,X36:AF39,8,FALSE)</f>
        <v>0</v>
      </c>
      <c r="BE39" s="96" t="str">
        <f>IF(AND(BC38=BC39,BD39&gt;BD38),BB38,BB39)</f>
        <v>Linda Velha</v>
      </c>
      <c r="BF39" s="100">
        <f>VLOOKUP(BE39,X36:AF39,9,FALSE)</f>
        <v>0</v>
      </c>
      <c r="BG39" s="101" t="str">
        <f t="shared" si="209"/>
        <v>Linda Velha</v>
      </c>
      <c r="BH39" s="2"/>
      <c r="BI39" s="44" t="str">
        <f t="shared" si="182"/>
        <v>Linda Velha</v>
      </c>
      <c r="BJ39" s="66">
        <f>VLOOKUP(BI39,X36:AF39,2,FALSE)</f>
        <v>0</v>
      </c>
      <c r="BK39" s="67">
        <f>VLOOKUP(BI39,X36:AF39,3,FALSE)</f>
        <v>0</v>
      </c>
      <c r="BL39" s="67">
        <f>VLOOKUP(BI39,X36:AF39,4,FALSE)</f>
        <v>0</v>
      </c>
      <c r="BM39" s="67">
        <f>VLOOKUP(BI39,X36:AF39,5,FALSE)</f>
        <v>0</v>
      </c>
      <c r="BN39" s="67">
        <f>VLOOKUP(BI39,X36:AF39,6,FALSE)</f>
        <v>0</v>
      </c>
      <c r="BO39" s="67">
        <f>VLOOKUP(BI39,X36:AF39,7,FALSE)</f>
        <v>0</v>
      </c>
      <c r="BP39" s="67">
        <f>VLOOKUP(BI39,X36:AF39,8,FALSE)</f>
        <v>0</v>
      </c>
      <c r="BQ39" s="67">
        <f>VLOOKUP(BI39,X36:AF39,9,FALSE)</f>
        <v>0</v>
      </c>
      <c r="BR39" s="2" t="str">
        <f t="shared" si="183"/>
        <v>Linda Velha</v>
      </c>
      <c r="BS39" s="2">
        <f>VLOOKUP(BR39,BI36:BQ39,9,FALSE)</f>
        <v>0</v>
      </c>
      <c r="BT39" s="2">
        <f>VLOOKUP(BR39,BI36:BQ39,8,FALSE)</f>
        <v>0</v>
      </c>
      <c r="BU39" s="69" t="str">
        <f>IF(AND(BS38=BS39,BT39&gt;BT38),BR38,BR39)</f>
        <v>Linda Velha</v>
      </c>
      <c r="BV39" s="69">
        <f>VLOOKUP(BU39,BI36:BQ39,9,FALSE)</f>
        <v>0</v>
      </c>
      <c r="BW39" s="69">
        <f>VLOOKUP(BU39,BI36:BQ39,8,FALSE)</f>
        <v>0</v>
      </c>
      <c r="BX39" s="69" t="str">
        <f t="shared" si="210"/>
        <v>Linda Velha</v>
      </c>
      <c r="BY39" s="2">
        <f>VLOOKUP(BX39,BI36:BQ39,9,FALSE)</f>
        <v>0</v>
      </c>
      <c r="BZ39" s="5">
        <f>VLOOKUP(BX39,BI36:BQ39,8,FALSE)</f>
        <v>0</v>
      </c>
      <c r="CA39" s="70" t="str">
        <f>IF(AND(BY36=BY39,BZ39&gt;BZ36),BX36,BX39)</f>
        <v>Linda Velha</v>
      </c>
      <c r="CB39" s="2">
        <f>VLOOKUP(CA39,BI36:BQ39,9,FALSE)</f>
        <v>0</v>
      </c>
      <c r="CC39" s="2">
        <f>VLOOKUP(CA39,BI36:BQ39,8,FALSE)</f>
        <v>0</v>
      </c>
      <c r="CD39" s="5">
        <f>VLOOKUP(CA39,BI36:BQ39,6,FALSE)</f>
        <v>0</v>
      </c>
      <c r="CE39" s="69" t="str">
        <f>IF(AND(CB38=CB39,CC38=CC39,CD39&gt;CD38),CA38,CA39)</f>
        <v>Linda Velha</v>
      </c>
      <c r="CF39" s="2">
        <f>VLOOKUP(CE39,BI36:BQ39,9,FALSE)</f>
        <v>0</v>
      </c>
      <c r="CG39" s="2">
        <f>VLOOKUP(CE39,BI36:BQ39,8,FALSE)</f>
        <v>0</v>
      </c>
      <c r="CH39" s="2">
        <f>VLOOKUP(CE39,BI36:BQ39,6,FALSE)</f>
        <v>0</v>
      </c>
      <c r="CI39" s="69" t="str">
        <f t="shared" si="211"/>
        <v>Linda Velha</v>
      </c>
      <c r="CJ39" s="2">
        <f>VLOOKUP(CI39,BI36:BQ39,9,FALSE)</f>
        <v>0</v>
      </c>
      <c r="CK39" s="2">
        <f>VLOOKUP(CI39,BI36:BQ39,8,FALSE)</f>
        <v>0</v>
      </c>
      <c r="CL39" s="2">
        <f>VLOOKUP(CI39,BI36:BQ39,6,FALSE)</f>
        <v>0</v>
      </c>
      <c r="CM39" s="68" t="str">
        <f>IF(AND(CJ36=CJ39,CK36=CK39,CL39&gt;CL36),CI36,CI39)</f>
        <v>Linda Velha</v>
      </c>
      <c r="CN39" s="2">
        <f>VLOOKUP(CM39,BI36:BQ39,9,FALSE)</f>
        <v>0</v>
      </c>
      <c r="CO39" s="2">
        <f>VLOOKUP(CM39,BI36:BQ39,8,FALSE)</f>
        <v>0</v>
      </c>
      <c r="CP39" s="2">
        <f>VLOOKUP(CM39,BI36:BQ39,6,FALSE)</f>
        <v>0</v>
      </c>
      <c r="CQ39" s="44" t="str">
        <f t="shared" si="186"/>
        <v>Linda Velha</v>
      </c>
      <c r="CR39" s="66">
        <f t="shared" si="187"/>
        <v>0</v>
      </c>
      <c r="CS39" s="67">
        <f t="shared" si="188"/>
        <v>0</v>
      </c>
      <c r="CT39" s="67">
        <f t="shared" si="189"/>
        <v>0</v>
      </c>
      <c r="CU39" s="67">
        <f t="shared" si="190"/>
        <v>0</v>
      </c>
      <c r="CV39" s="67">
        <f t="shared" si="191"/>
        <v>0</v>
      </c>
      <c r="CW39" s="67">
        <f t="shared" si="192"/>
        <v>0</v>
      </c>
      <c r="CX39" s="67">
        <f t="shared" si="193"/>
        <v>0</v>
      </c>
      <c r="CY39" s="67">
        <f t="shared" si="194"/>
        <v>0</v>
      </c>
      <c r="CZ39" s="2"/>
      <c r="DA39" s="2" t="str">
        <f>IF(ISNA(VLOOKUP(CQ39,K$6:L$25,1,FALSE))=TRUE,CM39,VLOOKUP(CQ39,K$6:L$25,1,FALSE))</f>
        <v>Linda Velha</v>
      </c>
      <c r="DB39" s="2" t="str">
        <f>IF(ISNA(VLOOKUP(CQ39,K$6:L$25,2,FALSE))=TRUE,CM39,VLOOKUP(CQ39,K$6:L$25,2,FALSE))</f>
        <v>Linda Velha</v>
      </c>
      <c r="DC39" s="2"/>
      <c r="DD39" s="2" t="str">
        <f t="shared" si="205"/>
        <v>Linda Velha</v>
      </c>
      <c r="DE39" s="66">
        <f t="shared" si="195"/>
        <v>0</v>
      </c>
      <c r="DF39" s="67">
        <f t="shared" si="196"/>
        <v>0</v>
      </c>
      <c r="DG39" s="67">
        <f t="shared" si="197"/>
        <v>0</v>
      </c>
      <c r="DH39" s="67">
        <f t="shared" si="198"/>
        <v>0</v>
      </c>
      <c r="DI39" s="67">
        <f t="shared" si="199"/>
        <v>0</v>
      </c>
      <c r="DJ39" s="67">
        <f t="shared" si="200"/>
        <v>0</v>
      </c>
      <c r="DK39" s="67">
        <f t="shared" si="201"/>
        <v>0</v>
      </c>
      <c r="DL39" s="67">
        <f t="shared" si="202"/>
        <v>0</v>
      </c>
      <c r="DM39" s="2"/>
      <c r="DN39" s="2"/>
      <c r="DO39" s="2"/>
      <c r="DP39" s="2"/>
      <c r="DQ39" s="2"/>
      <c r="DR39" s="2"/>
    </row>
    <row r="40" spans="1:122" ht="22.5" customHeight="1">
      <c r="A40" s="2"/>
      <c r="B40" s="193" t="s">
        <v>68</v>
      </c>
      <c r="C40" s="194"/>
      <c r="D40" s="194"/>
      <c r="E40" s="194"/>
      <c r="F40" s="194"/>
      <c r="G40" s="194"/>
      <c r="H40" s="194"/>
      <c r="I40" s="194"/>
      <c r="J40" s="195"/>
      <c r="K40" s="24" t="e">
        <f t="shared" si="212"/>
        <v>#REF!</v>
      </c>
      <c r="L40" s="24" t="e">
        <f t="shared" si="213"/>
        <v>#REF!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59"/>
      <c r="Y40" s="4"/>
      <c r="Z40" s="4"/>
      <c r="AA40" s="4"/>
      <c r="AB40" s="4"/>
      <c r="AC40" s="4"/>
      <c r="AD40" s="4"/>
      <c r="AE40" s="4"/>
      <c r="AF40" s="4"/>
      <c r="AG40" s="2"/>
      <c r="AH40" s="42"/>
      <c r="AI40" s="72"/>
      <c r="AJ40" s="42"/>
      <c r="AK40" s="72"/>
      <c r="AL40" s="42"/>
      <c r="AM40" s="72"/>
      <c r="AN40" s="70"/>
      <c r="AO40" s="72"/>
      <c r="AP40" s="42"/>
      <c r="AQ40" s="72"/>
      <c r="AR40" s="70"/>
      <c r="AS40" s="72"/>
      <c r="AT40" s="70"/>
      <c r="AU40" s="72"/>
      <c r="AV40" s="89"/>
      <c r="AW40" s="160"/>
      <c r="AX40" s="72"/>
      <c r="AY40" s="42"/>
      <c r="AZ40" s="72"/>
      <c r="BA40" s="72"/>
      <c r="BB40" s="42"/>
      <c r="BC40" s="72"/>
      <c r="BD40" s="72"/>
      <c r="BE40" s="70"/>
      <c r="BF40" s="161"/>
      <c r="BG40" s="89"/>
      <c r="BH40" s="2"/>
      <c r="BI40" s="44"/>
      <c r="BJ40" s="66"/>
      <c r="BK40" s="67"/>
      <c r="BL40" s="67"/>
      <c r="BM40" s="67"/>
      <c r="BN40" s="67"/>
      <c r="BO40" s="67"/>
      <c r="BP40" s="67"/>
      <c r="BQ40" s="67"/>
      <c r="BR40" s="2"/>
      <c r="BS40" s="2"/>
      <c r="BT40" s="2"/>
      <c r="BU40" s="69"/>
      <c r="BV40" s="69"/>
      <c r="BW40" s="69"/>
      <c r="BX40" s="69"/>
      <c r="BY40" s="2"/>
      <c r="BZ40" s="5"/>
      <c r="CA40" s="70"/>
      <c r="CB40" s="2"/>
      <c r="CC40" s="2"/>
      <c r="CD40" s="5"/>
      <c r="CE40" s="69"/>
      <c r="CF40" s="2"/>
      <c r="CG40" s="2"/>
      <c r="CH40" s="2"/>
      <c r="CI40" s="69"/>
      <c r="CJ40" s="2"/>
      <c r="CK40" s="2"/>
      <c r="CL40" s="2"/>
      <c r="CM40" s="68"/>
      <c r="CN40" s="2"/>
      <c r="CO40" s="2"/>
      <c r="CP40" s="2"/>
      <c r="CQ40" s="44"/>
      <c r="CR40" s="66"/>
      <c r="CS40" s="67"/>
      <c r="CT40" s="67"/>
      <c r="CU40" s="67"/>
      <c r="CV40" s="67"/>
      <c r="CW40" s="67"/>
      <c r="CX40" s="67"/>
      <c r="CY40" s="67"/>
      <c r="CZ40" s="2"/>
      <c r="DA40" s="2"/>
      <c r="DB40" s="2"/>
      <c r="DC40" s="2"/>
      <c r="DD40" s="2"/>
      <c r="DE40" s="66"/>
      <c r="DF40" s="67"/>
      <c r="DG40" s="67"/>
      <c r="DH40" s="67"/>
      <c r="DI40" s="67"/>
      <c r="DJ40" s="67"/>
      <c r="DK40" s="67"/>
      <c r="DL40" s="67"/>
      <c r="DM40" s="2"/>
      <c r="DN40" s="2"/>
      <c r="DO40" s="2"/>
      <c r="DP40" s="2"/>
      <c r="DQ40" s="2"/>
      <c r="DR40" s="2"/>
    </row>
    <row r="41" spans="1:122" ht="22.5" customHeight="1">
      <c r="A41" s="2"/>
      <c r="B41" s="162">
        <v>38</v>
      </c>
      <c r="C41" s="163">
        <v>45829</v>
      </c>
      <c r="D41" s="164">
        <v>0.375</v>
      </c>
      <c r="E41" s="155" t="s">
        <v>69</v>
      </c>
      <c r="F41" s="165"/>
      <c r="G41" s="165"/>
      <c r="H41" s="154" t="s">
        <v>70</v>
      </c>
      <c r="I41" s="166" t="s">
        <v>28</v>
      </c>
      <c r="J41" s="16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09" t="s">
        <v>10</v>
      </c>
      <c r="Y41" s="109" t="s">
        <v>10</v>
      </c>
      <c r="Z41" s="109" t="s">
        <v>10</v>
      </c>
      <c r="AA41" s="109" t="s">
        <v>10</v>
      </c>
      <c r="AB41" s="4"/>
      <c r="AC41" s="4"/>
      <c r="AD41" s="4"/>
      <c r="AE41" s="4"/>
      <c r="AF41" s="4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</row>
    <row r="42" spans="1:122" ht="22.5" customHeight="1">
      <c r="A42" s="2"/>
      <c r="B42" s="168"/>
      <c r="C42" s="169"/>
      <c r="D42" s="169"/>
      <c r="E42" s="170"/>
      <c r="F42" s="171" t="s">
        <v>71</v>
      </c>
      <c r="G42" s="170"/>
      <c r="H42" s="172"/>
      <c r="I42" s="170"/>
      <c r="J42" s="173"/>
      <c r="K42" s="24" t="str">
        <f t="shared" ref="K42:K45" si="215">IF(F33&lt;&gt;"",IF(F33&gt;G33,E33,IF(G33&gt;F33,H33,"Empate")),"")</f>
        <v/>
      </c>
      <c r="L42" s="24" t="str">
        <f t="shared" ref="L42:L45" si="216">IF(F33&lt;&gt;"",IF(F33&lt;G33,E33,IF(G33&lt;F33,H33,"Empate")),"")</f>
        <v/>
      </c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  <c r="X42" s="4" t="s">
        <v>59</v>
      </c>
      <c r="Y42" s="4" t="s">
        <v>61</v>
      </c>
      <c r="Z42" s="4" t="s">
        <v>64</v>
      </c>
      <c r="AA42" s="4" t="s">
        <v>67</v>
      </c>
      <c r="AB42" s="4"/>
      <c r="AC42" s="4"/>
      <c r="AD42" s="4"/>
      <c r="AE42" s="4"/>
      <c r="AF42" s="4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</row>
    <row r="43" spans="1:122" ht="22.5" customHeight="1">
      <c r="A43" s="2"/>
      <c r="B43" s="174"/>
      <c r="C43" s="175"/>
      <c r="D43" s="176"/>
      <c r="E43" s="177"/>
      <c r="F43" s="177"/>
      <c r="G43" s="177"/>
      <c r="H43" s="177"/>
      <c r="I43" s="178"/>
      <c r="J43" s="179"/>
      <c r="K43" s="24" t="str">
        <f t="shared" si="215"/>
        <v/>
      </c>
      <c r="L43" s="24" t="str">
        <f t="shared" si="216"/>
        <v/>
      </c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  <c r="X43" s="39"/>
      <c r="Y43" s="40" t="s">
        <v>22</v>
      </c>
      <c r="Z43" s="40" t="s">
        <v>23</v>
      </c>
      <c r="AA43" s="40" t="s">
        <v>24</v>
      </c>
      <c r="AB43" s="40" t="s">
        <v>25</v>
      </c>
      <c r="AC43" s="40" t="s">
        <v>6</v>
      </c>
      <c r="AD43" s="40" t="s">
        <v>11</v>
      </c>
      <c r="AE43" s="40" t="s">
        <v>5</v>
      </c>
      <c r="AF43" s="41" t="s">
        <v>26</v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42"/>
      <c r="BJ43" s="43" t="s">
        <v>22</v>
      </c>
      <c r="BK43" s="43" t="s">
        <v>23</v>
      </c>
      <c r="BL43" s="43" t="s">
        <v>24</v>
      </c>
      <c r="BM43" s="43" t="s">
        <v>25</v>
      </c>
      <c r="BN43" s="43" t="s">
        <v>6</v>
      </c>
      <c r="BO43" s="43" t="s">
        <v>11</v>
      </c>
      <c r="BP43" s="43" t="s">
        <v>5</v>
      </c>
      <c r="BQ43" s="43" t="s">
        <v>26</v>
      </c>
      <c r="BR43" s="5"/>
      <c r="BS43" s="5"/>
      <c r="BT43" s="5"/>
      <c r="BU43" s="5"/>
      <c r="BV43" s="5"/>
      <c r="BW43" s="5"/>
      <c r="BX43" s="5"/>
      <c r="BY43" s="44"/>
      <c r="BZ43" s="44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42"/>
      <c r="CR43" s="43" t="s">
        <v>22</v>
      </c>
      <c r="CS43" s="43" t="s">
        <v>23</v>
      </c>
      <c r="CT43" s="43" t="s">
        <v>24</v>
      </c>
      <c r="CU43" s="43" t="s">
        <v>25</v>
      </c>
      <c r="CV43" s="43" t="s">
        <v>6</v>
      </c>
      <c r="CW43" s="43" t="s">
        <v>11</v>
      </c>
      <c r="CX43" s="43" t="s">
        <v>5</v>
      </c>
      <c r="CY43" s="43" t="s">
        <v>26</v>
      </c>
      <c r="CZ43" s="2"/>
      <c r="DA43" s="2"/>
      <c r="DB43" s="2"/>
      <c r="DC43" s="2"/>
      <c r="DD43" s="2"/>
      <c r="DE43" s="43" t="s">
        <v>22</v>
      </c>
      <c r="DF43" s="43" t="s">
        <v>23</v>
      </c>
      <c r="DG43" s="43" t="s">
        <v>24</v>
      </c>
      <c r="DH43" s="43" t="s">
        <v>25</v>
      </c>
      <c r="DI43" s="43" t="s">
        <v>6</v>
      </c>
      <c r="DJ43" s="43" t="s">
        <v>11</v>
      </c>
      <c r="DK43" s="43" t="s">
        <v>5</v>
      </c>
      <c r="DL43" s="43" t="s">
        <v>26</v>
      </c>
      <c r="DM43" s="2"/>
      <c r="DN43" s="2"/>
      <c r="DO43" s="2"/>
      <c r="DP43" s="2"/>
      <c r="DQ43" s="2"/>
      <c r="DR43" s="2"/>
    </row>
    <row r="44" spans="1:122" ht="22.5" customHeight="1">
      <c r="A44" s="2"/>
      <c r="B44" s="208" t="s">
        <v>72</v>
      </c>
      <c r="C44" s="206"/>
      <c r="D44" s="206"/>
      <c r="E44" s="206"/>
      <c r="F44" s="206"/>
      <c r="G44" s="206"/>
      <c r="H44" s="206"/>
      <c r="I44" s="206"/>
      <c r="J44" s="207"/>
      <c r="K44" s="24" t="str">
        <f t="shared" si="215"/>
        <v/>
      </c>
      <c r="L44" s="24" t="str">
        <f t="shared" si="216"/>
        <v/>
      </c>
      <c r="M44" s="2"/>
      <c r="N44" s="180"/>
      <c r="O44" s="2"/>
      <c r="P44" s="2"/>
      <c r="Q44" s="2"/>
      <c r="R44" s="2"/>
      <c r="S44" s="2"/>
      <c r="T44" s="2"/>
      <c r="U44" s="2"/>
      <c r="V44" s="2"/>
      <c r="W44" s="2"/>
      <c r="X44" s="55" t="s">
        <v>73</v>
      </c>
      <c r="Y44" s="4">
        <f>DCOUNT($E$5:$F$29,$F$5,$X48:$X49)+DCOUNT($G$5:$H$29,$G$5,$X48:$X49)</f>
        <v>3</v>
      </c>
      <c r="Z44" s="4">
        <f>COUNTIF($K$6:$K$35,X49)</f>
        <v>1</v>
      </c>
      <c r="AA44" s="4">
        <f t="shared" ref="AA44:AA47" si="217">Y44-Z44-AB44</f>
        <v>0</v>
      </c>
      <c r="AB44" s="4">
        <f>COUNTIF($L$6:$L$35,X49)</f>
        <v>2</v>
      </c>
      <c r="AC44" s="4">
        <f>DSUM($E$5:$F$29,$F$5,$X48:$X49)+DSUM($G$5:$H$29,$G$5,$X48:$X49)</f>
        <v>3</v>
      </c>
      <c r="AD44" s="4">
        <f>DSUM($E$5:$G$29,$G$5,$X48:$X49)+DSUM($F$5:$H$29,$F$5,$X48:$X49)</f>
        <v>22</v>
      </c>
      <c r="AE44" s="4">
        <f t="shared" ref="AE44:AE47" si="218">AC44-AD44</f>
        <v>-19</v>
      </c>
      <c r="AF44" s="56">
        <f t="shared" ref="AF44:AF47" si="219">Z44*3+AA44*1</f>
        <v>3</v>
      </c>
      <c r="AG44" s="2"/>
      <c r="AH44" s="57" t="str">
        <f t="shared" ref="AH44:AH47" si="220">X44</f>
        <v>Cascais</v>
      </c>
      <c r="AI44" s="58">
        <f t="shared" ref="AI44:AI47" si="221">AF44</f>
        <v>3</v>
      </c>
      <c r="AJ44" s="59" t="str">
        <f>IF(AI44&gt;=AI45,AH44,AH45)</f>
        <v>Cascais</v>
      </c>
      <c r="AK44" s="58">
        <f>VLOOKUP(AJ44,X44:AF47,9,FALSE)</f>
        <v>3</v>
      </c>
      <c r="AL44" s="59" t="str">
        <f>IF(AK44&gt;=AK46,AJ44,AJ46)</f>
        <v>Cascais</v>
      </c>
      <c r="AM44" s="58">
        <f>VLOOKUP(AL44,X44:AF47,9,FALSE)</f>
        <v>3</v>
      </c>
      <c r="AN44" s="59" t="str">
        <f>IF(AM44&gt;=AM47,AL44,AL47)</f>
        <v>Cascais</v>
      </c>
      <c r="AO44" s="58">
        <f>VLOOKUP(AN44,X44:AF47,9,FALSE)</f>
        <v>3</v>
      </c>
      <c r="AP44" s="59"/>
      <c r="AQ44" s="60"/>
      <c r="AR44" s="60"/>
      <c r="AS44" s="60"/>
      <c r="AT44" s="60"/>
      <c r="AU44" s="61"/>
      <c r="AV44" s="62" t="str">
        <f t="shared" ref="AV44:AW44" si="222">AN44</f>
        <v>Cascais</v>
      </c>
      <c r="AW44" s="63">
        <f t="shared" si="222"/>
        <v>3</v>
      </c>
      <c r="AX44" s="58">
        <f>VLOOKUP(AV44,X44:AF47,8,FALSE)</f>
        <v>-19</v>
      </c>
      <c r="AY44" s="59" t="str">
        <f>IF(AND(AW44=AW45,AX45&gt;AX44),AV45,AV44)</f>
        <v>Cascais</v>
      </c>
      <c r="AZ44" s="58"/>
      <c r="BA44" s="58"/>
      <c r="BB44" s="60"/>
      <c r="BC44" s="60"/>
      <c r="BD44" s="60"/>
      <c r="BE44" s="60"/>
      <c r="BF44" s="64">
        <f>AW44</f>
        <v>3</v>
      </c>
      <c r="BG44" s="65" t="str">
        <f>AY44</f>
        <v>Cascais</v>
      </c>
      <c r="BH44" s="2"/>
      <c r="BI44" s="44" t="str">
        <f t="shared" ref="BI44:BI47" si="223">BG44</f>
        <v>Cascais</v>
      </c>
      <c r="BJ44" s="66">
        <f>VLOOKUP(BI44,X44:AF47,2,FALSE)</f>
        <v>3</v>
      </c>
      <c r="BK44" s="67">
        <f>VLOOKUP(BI44,X44:AF47,3,FALSE)</f>
        <v>1</v>
      </c>
      <c r="BL44" s="67">
        <f>VLOOKUP(BI44,X44:AF47,4,FALSE)</f>
        <v>0</v>
      </c>
      <c r="BM44" s="67">
        <f>VLOOKUP(BI44,X44:AF47,5,FALSE)</f>
        <v>2</v>
      </c>
      <c r="BN44" s="67">
        <f>VLOOKUP(BI44,X44:AF47,6,FALSE)</f>
        <v>3</v>
      </c>
      <c r="BO44" s="67">
        <f>VLOOKUP(BI44,X44:AF47,7,FALSE)</f>
        <v>22</v>
      </c>
      <c r="BP44" s="67">
        <f>VLOOKUP(BI44,X44:AF47,8,FALSE)</f>
        <v>-19</v>
      </c>
      <c r="BQ44" s="67">
        <f>VLOOKUP(BI44,X44:AF47,9,FALSE)</f>
        <v>3</v>
      </c>
      <c r="BR44" s="2" t="str">
        <f t="shared" ref="BR44:BR47" si="224">BI44</f>
        <v>Cascais</v>
      </c>
      <c r="BS44" s="2">
        <f>VLOOKUP(BR44,BI44:BQ47,9,FALSE)</f>
        <v>3</v>
      </c>
      <c r="BT44" s="2">
        <f>VLOOKUP(BR44,BI44:BQ47,8,FALSE)</f>
        <v>-19</v>
      </c>
      <c r="BU44" s="68" t="str">
        <f>IF(AND(BS44=BS45,BT45&gt;BT44),BR45,BR44)</f>
        <v>Cascais</v>
      </c>
      <c r="BV44" s="69">
        <f>VLOOKUP(BU44,BI44:BQ47,9,FALSE)</f>
        <v>3</v>
      </c>
      <c r="BW44" s="69">
        <f>VLOOKUP(BU44,BI44:BQ47,8,FALSE)</f>
        <v>-19</v>
      </c>
      <c r="BX44" s="68" t="str">
        <f t="shared" ref="BX44:BX45" si="225">IF(AND(BV44=BV46,BW46&gt;BW44),BU46,BU44)</f>
        <v>Cascais</v>
      </c>
      <c r="BY44" s="2">
        <f>VLOOKUP(BX44,BI44:BQ47,9,FALSE)</f>
        <v>3</v>
      </c>
      <c r="BZ44" s="5">
        <f>VLOOKUP(BX44,BI44:BQ47,8,FALSE)</f>
        <v>-19</v>
      </c>
      <c r="CA44" s="70" t="str">
        <f>IF(AND(BY44=BY47,BZ47&gt;BZ44),BX47,BX44)</f>
        <v>Cascais</v>
      </c>
      <c r="CB44" s="2">
        <f>VLOOKUP(CA44,BI44:BQ47,9,FALSE)</f>
        <v>3</v>
      </c>
      <c r="CC44" s="2">
        <f>VLOOKUP(CA44,BI44:BQ47,8,FALSE)</f>
        <v>-19</v>
      </c>
      <c r="CD44" s="5">
        <f>VLOOKUP(CA44,BI44:BQ47,6,FALSE)</f>
        <v>3</v>
      </c>
      <c r="CE44" s="68" t="str">
        <f>IF(AND(CB44=CB45,CC44=CC45,CD45&gt;CD44),CA45,CA44)</f>
        <v>Cascais</v>
      </c>
      <c r="CF44" s="2">
        <f>VLOOKUP(CE44,BI44:BQ47,9,FALSE)</f>
        <v>3</v>
      </c>
      <c r="CG44" s="2">
        <f>VLOOKUP(CE44,BI44:BQ47,8,FALSE)</f>
        <v>-19</v>
      </c>
      <c r="CH44" s="2">
        <f>VLOOKUP(CE44,BI44:BQ47,6,FALSE)</f>
        <v>3</v>
      </c>
      <c r="CI44" s="68" t="str">
        <f t="shared" ref="CI44:CI45" si="226">IF(AND(CF44=CF46,CG44=CG46,CH46&gt;CH44),CE46,CE44)</f>
        <v>Cascais</v>
      </c>
      <c r="CJ44" s="2">
        <f>VLOOKUP(CI44,BI44:BQ47,9,FALSE)</f>
        <v>3</v>
      </c>
      <c r="CK44" s="2">
        <f>VLOOKUP(CI44,BI44:BQ47,8,FALSE)</f>
        <v>-19</v>
      </c>
      <c r="CL44" s="2">
        <f>VLOOKUP(CI44,BI44:BQ47,6,FALSE)</f>
        <v>3</v>
      </c>
      <c r="CM44" s="68" t="str">
        <f>IF(AND(CJ44=CJ47,CK44=CK47,CL47&gt;CL44),CI47,CI44)</f>
        <v>Cascais</v>
      </c>
      <c r="CN44" s="2">
        <f>VLOOKUP(CM44,BI44:BQ47,9,FALSE)</f>
        <v>3</v>
      </c>
      <c r="CO44" s="2">
        <f>VLOOKUP(CM44,BI44:BQ47,8,FALSE)</f>
        <v>-19</v>
      </c>
      <c r="CP44" s="2">
        <f>VLOOKUP(CM44,BI44:BQ47,6,FALSE)</f>
        <v>3</v>
      </c>
      <c r="CQ44" s="44" t="str">
        <f t="shared" ref="CQ44:CQ47" si="227">CM44</f>
        <v>Cascais</v>
      </c>
      <c r="CR44" s="66">
        <f t="shared" ref="CR44:CR47" si="228">VLOOKUP(CQ44,$X$44:$AF$47,2,FALSE)</f>
        <v>3</v>
      </c>
      <c r="CS44" s="67">
        <f t="shared" ref="CS44:CS47" si="229">VLOOKUP(CQ44,$X$44:$AF$47,3,FALSE)</f>
        <v>1</v>
      </c>
      <c r="CT44" s="67">
        <f t="shared" ref="CT44:CT47" si="230">VLOOKUP(CQ44,$X$44:$AF$47,4,FALSE)</f>
        <v>0</v>
      </c>
      <c r="CU44" s="67">
        <f t="shared" ref="CU44:CU47" si="231">VLOOKUP(CQ44,$X$44:$AF$47,5,FALSE)</f>
        <v>2</v>
      </c>
      <c r="CV44" s="67">
        <f t="shared" ref="CV44:CV47" si="232">VLOOKUP(CQ44,$X$44:$AF$47,6,FALSE)</f>
        <v>3</v>
      </c>
      <c r="CW44" s="67">
        <f t="shared" ref="CW44:CW47" si="233">VLOOKUP(CQ44,$X$44:$AF$47,7,FALSE)</f>
        <v>22</v>
      </c>
      <c r="CX44" s="67">
        <f t="shared" ref="CX44:CX47" si="234">VLOOKUP(CQ44,$X$44:$AF$47,8,FALSE)</f>
        <v>-19</v>
      </c>
      <c r="CY44" s="67">
        <f t="shared" ref="CY44:CY47" si="235">VLOOKUP(CQ44,$X$44:$AF$47,9,FALSE)</f>
        <v>3</v>
      </c>
      <c r="CZ44" s="2"/>
      <c r="DA44" s="2" t="str">
        <f>IF(ISNA(VLOOKUP(CQ44,K$6:L$25,1,FALSE))=TRUE,CM47,VLOOKUP(CQ44,K$6:L$25,1,FALSE))</f>
        <v>CASCAIS</v>
      </c>
      <c r="DB44" s="2" t="str">
        <f>IF(ISNA(VLOOKUP(CQ44,K$6:L$25,2,FALSE))=TRUE,CM47,VLOOKUP(CQ44,K$6:L$25,2,FALSE))</f>
        <v>TRAJOUCE</v>
      </c>
      <c r="DC44" s="2"/>
      <c r="DD44" s="2" t="str">
        <f>IF(AND(CR45=CR44,CY45=CY44,DA45=CM45,DB45=CM44),DA45,CM44)</f>
        <v>Cascais</v>
      </c>
      <c r="DE44" s="66">
        <f t="shared" ref="DE44:DE47" si="236">VLOOKUP(DD44,$X$44:$AF$47,2,FALSE)</f>
        <v>3</v>
      </c>
      <c r="DF44" s="67">
        <f t="shared" ref="DF44:DF47" si="237">VLOOKUP(DD44,$X$44:$AF$47,3,FALSE)</f>
        <v>1</v>
      </c>
      <c r="DG44" s="67">
        <f t="shared" ref="DG44:DG47" si="238">VLOOKUP(DD44,$X$44:$AF$47,4,FALSE)</f>
        <v>0</v>
      </c>
      <c r="DH44" s="67">
        <f t="shared" ref="DH44:DH47" si="239">VLOOKUP(DD44,$X$44:$AF$47,5,FALSE)</f>
        <v>2</v>
      </c>
      <c r="DI44" s="67">
        <f t="shared" ref="DI44:DI47" si="240">VLOOKUP(DD44,$X$44:$AF$47,6,FALSE)</f>
        <v>3</v>
      </c>
      <c r="DJ44" s="67">
        <f t="shared" ref="DJ44:DJ47" si="241">VLOOKUP(DD44,$X$44:$AF$47,7,FALSE)</f>
        <v>22</v>
      </c>
      <c r="DK44" s="67">
        <f t="shared" ref="DK44:DK47" si="242">VLOOKUP(DD44,$X$44:$AF$47,8,FALSE)</f>
        <v>-19</v>
      </c>
      <c r="DL44" s="67">
        <f t="shared" ref="DL44:DL47" si="243">VLOOKUP(DD44,$X$44:$AF$47,9,FALSE)</f>
        <v>3</v>
      </c>
      <c r="DM44" s="2"/>
      <c r="DN44" s="2"/>
      <c r="DO44" s="2"/>
      <c r="DP44" s="2"/>
      <c r="DQ44" s="2"/>
      <c r="DR44" s="2"/>
    </row>
    <row r="45" spans="1:122" ht="22.5" customHeight="1">
      <c r="A45" s="2"/>
      <c r="B45" s="190" t="s">
        <v>56</v>
      </c>
      <c r="C45" s="191"/>
      <c r="D45" s="191"/>
      <c r="E45" s="191"/>
      <c r="F45" s="191"/>
      <c r="G45" s="191"/>
      <c r="H45" s="191"/>
      <c r="I45" s="191"/>
      <c r="J45" s="192"/>
      <c r="K45" s="24" t="str">
        <f t="shared" si="215"/>
        <v/>
      </c>
      <c r="L45" s="24" t="str">
        <f t="shared" si="216"/>
        <v/>
      </c>
      <c r="M45" s="2"/>
      <c r="N45" s="180"/>
      <c r="O45" s="2"/>
      <c r="P45" s="2"/>
      <c r="Q45" s="2"/>
      <c r="R45" s="2"/>
      <c r="S45" s="2"/>
      <c r="T45" s="2"/>
      <c r="U45" s="2"/>
      <c r="V45" s="2"/>
      <c r="W45" s="2"/>
      <c r="X45" s="55" t="s">
        <v>74</v>
      </c>
      <c r="Y45" s="4">
        <f>DCOUNT($E$5:$F$29,$F$5,$Y48:$Y49)+DCOUNT($G$5:$H$29,$G$5,$Y48:$Y49)</f>
        <v>0</v>
      </c>
      <c r="Z45" s="4">
        <f>COUNTIF($K$6:$K$35,Y49)</f>
        <v>0</v>
      </c>
      <c r="AA45" s="4">
        <f t="shared" si="217"/>
        <v>0</v>
      </c>
      <c r="AB45" s="4">
        <f>COUNTIF($L$6:$L$35,Y49)</f>
        <v>0</v>
      </c>
      <c r="AC45" s="4">
        <f>DSUM($E$5:$F$29,$F$5,$Y48:$Y49)+DSUM($G$5:$H$29,$G$5,$Y48:$Y49)</f>
        <v>0</v>
      </c>
      <c r="AD45" s="4">
        <f>DSUM($E$5:$G$29,$G$5,$Y48:$Y49)+DSUM($F$5:$H$29,$F$5,$Y48:$Y49)</f>
        <v>0</v>
      </c>
      <c r="AE45" s="4">
        <f t="shared" si="218"/>
        <v>0</v>
      </c>
      <c r="AF45" s="56">
        <f t="shared" si="219"/>
        <v>0</v>
      </c>
      <c r="AG45" s="2"/>
      <c r="AH45" s="71" t="str">
        <f t="shared" si="220"/>
        <v>Lourel</v>
      </c>
      <c r="AI45" s="72">
        <f t="shared" si="221"/>
        <v>0</v>
      </c>
      <c r="AJ45" s="70" t="str">
        <f>IF(AI45&lt;=AI44,AH45,AH44)</f>
        <v>Lourel</v>
      </c>
      <c r="AK45" s="72">
        <f>VLOOKUP(AJ45,X44:AF47,9,FALSE)</f>
        <v>0</v>
      </c>
      <c r="AL45" s="42" t="str">
        <f>AJ45</f>
        <v>Lourel</v>
      </c>
      <c r="AM45" s="72">
        <f>VLOOKUP(AL45,X44:AF47,9,FALSE)</f>
        <v>0</v>
      </c>
      <c r="AN45" s="42" t="str">
        <f t="shared" ref="AN45:AN46" si="244">AL45</f>
        <v>Lourel</v>
      </c>
      <c r="AO45" s="72">
        <f>VLOOKUP(AN45,X44:AF47,9,FALSE)</f>
        <v>0</v>
      </c>
      <c r="AP45" s="70" t="str">
        <f>IF(AO45&gt;=AO46,AN45,AN46)</f>
        <v>Lourel</v>
      </c>
      <c r="AQ45" s="72">
        <f>VLOOKUP(AP45,X44:AF47,9,FALSE)</f>
        <v>0</v>
      </c>
      <c r="AR45" s="70" t="str">
        <f>IF(AQ45&gt;=AQ47,AP45,AP47)</f>
        <v>Lourel</v>
      </c>
      <c r="AS45" s="72">
        <f>VLOOKUP(AR45,X44:AF47,9,FALSE)</f>
        <v>0</v>
      </c>
      <c r="AT45" s="2"/>
      <c r="AU45" s="73"/>
      <c r="AV45" s="74" t="str">
        <f t="shared" ref="AV45:AW45" si="245">AR45</f>
        <v>Lourel</v>
      </c>
      <c r="AW45" s="75">
        <f t="shared" si="245"/>
        <v>0</v>
      </c>
      <c r="AX45" s="72">
        <f>VLOOKUP(AV45,X44:AF47,8,FALSE)</f>
        <v>0</v>
      </c>
      <c r="AY45" s="70" t="str">
        <f>IF(AND(AW44=AW45,AX45&gt;AX44),AV44,AV45)</f>
        <v>Lourel</v>
      </c>
      <c r="AZ45" s="72">
        <f>VLOOKUP(AY45,X44:AF47,9,FALSE)</f>
        <v>0</v>
      </c>
      <c r="BA45" s="72">
        <f>VLOOKUP(AY45,X44:AF47,8,FALSE)</f>
        <v>0</v>
      </c>
      <c r="BB45" s="70" t="str">
        <f>IF(AND(AZ45=AZ46,BA46&gt;BA45),AY46,AY45)</f>
        <v>Lourel</v>
      </c>
      <c r="BC45" s="72"/>
      <c r="BD45" s="72"/>
      <c r="BE45" s="2"/>
      <c r="BF45" s="76">
        <f>AZ45</f>
        <v>0</v>
      </c>
      <c r="BG45" s="77" t="str">
        <f>BB45</f>
        <v>Lourel</v>
      </c>
      <c r="BH45" s="2"/>
      <c r="BI45" s="44" t="str">
        <f t="shared" si="223"/>
        <v>Lourel</v>
      </c>
      <c r="BJ45" s="66">
        <f>VLOOKUP(BI45,X44:AF47,2,FALSE)</f>
        <v>0</v>
      </c>
      <c r="BK45" s="67">
        <f>VLOOKUP(BI45,X44:AF47,3,FALSE)</f>
        <v>0</v>
      </c>
      <c r="BL45" s="67">
        <f>VLOOKUP(BI45,X44:AF47,4,FALSE)</f>
        <v>0</v>
      </c>
      <c r="BM45" s="67">
        <f>VLOOKUP(BI45,X44:AF47,5,FALSE)</f>
        <v>0</v>
      </c>
      <c r="BN45" s="67">
        <f>VLOOKUP(BI45,X44:AF47,6,FALSE)</f>
        <v>0</v>
      </c>
      <c r="BO45" s="67">
        <f>VLOOKUP(BI45,X44:AF47,7,FALSE)</f>
        <v>0</v>
      </c>
      <c r="BP45" s="67">
        <f>VLOOKUP(BI45,X44:AF47,8,FALSE)</f>
        <v>0</v>
      </c>
      <c r="BQ45" s="67">
        <f>VLOOKUP(BI45,X44:AF47,9,FALSE)</f>
        <v>0</v>
      </c>
      <c r="BR45" s="2" t="str">
        <f t="shared" si="224"/>
        <v>Lourel</v>
      </c>
      <c r="BS45" s="2">
        <f>VLOOKUP(BR45,BI44:BQ47,9,FALSE)</f>
        <v>0</v>
      </c>
      <c r="BT45" s="2">
        <f>VLOOKUP(BR45,BI44:BQ47,8,FALSE)</f>
        <v>0</v>
      </c>
      <c r="BU45" s="68" t="str">
        <f>IF(AND(BS44=BS45,BT45&gt;BT44),BR44,BR45)</f>
        <v>Lourel</v>
      </c>
      <c r="BV45" s="69">
        <f>VLOOKUP(BU45,BI44:BQ47,9,FALSE)</f>
        <v>0</v>
      </c>
      <c r="BW45" s="69">
        <f>VLOOKUP(BU45,BI44:BQ47,8,FALSE)</f>
        <v>0</v>
      </c>
      <c r="BX45" s="69" t="str">
        <f t="shared" si="225"/>
        <v>Lourel</v>
      </c>
      <c r="BY45" s="2">
        <f>VLOOKUP(BX45,BI44:BQ47,9,FALSE)</f>
        <v>0</v>
      </c>
      <c r="BZ45" s="5">
        <f>VLOOKUP(BX45,BI44:BQ47,8,FALSE)</f>
        <v>0</v>
      </c>
      <c r="CA45" s="2" t="str">
        <f>IF(AND(BY45=BY46,BZ46&gt;BZ45),BX46,BX45)</f>
        <v>Lourel</v>
      </c>
      <c r="CB45" s="2">
        <f>VLOOKUP(CA45,BI44:BQ47,9,FALSE)</f>
        <v>0</v>
      </c>
      <c r="CC45" s="2">
        <f>VLOOKUP(CA45,BI44:BQ47,8,FALSE)</f>
        <v>0</v>
      </c>
      <c r="CD45" s="5">
        <f>VLOOKUP(CA45,BI44:BQ47,6,FALSE)</f>
        <v>0</v>
      </c>
      <c r="CE45" s="68" t="str">
        <f>IF(AND(CB44=CB45,CC44=CC45,CD45&gt;CD44),CA44,CA45)</f>
        <v>Lourel</v>
      </c>
      <c r="CF45" s="2">
        <f>VLOOKUP(CE45,BI44:BQ47,9,FALSE)</f>
        <v>0</v>
      </c>
      <c r="CG45" s="2">
        <f>VLOOKUP(CE45,BI44:BQ47,8,FALSE)</f>
        <v>0</v>
      </c>
      <c r="CH45" s="2">
        <f>VLOOKUP(CE45,BI44:BQ47,6,FALSE)</f>
        <v>0</v>
      </c>
      <c r="CI45" s="69" t="str">
        <f t="shared" si="226"/>
        <v>Lourel</v>
      </c>
      <c r="CJ45" s="2">
        <f>VLOOKUP(CI45,BI44:BQ47,9,FALSE)</f>
        <v>0</v>
      </c>
      <c r="CK45" s="2">
        <f>VLOOKUP(CI45,BI44:BQ47,8,FALSE)</f>
        <v>0</v>
      </c>
      <c r="CL45" s="2">
        <f>VLOOKUP(CI45,BI44:BQ47,6,FALSE)</f>
        <v>0</v>
      </c>
      <c r="CM45" s="69" t="str">
        <f>IF(AND(CJ45=CJ46,CK45=CK46,CL46&gt;CL45),CI46,CI45)</f>
        <v>Lourel</v>
      </c>
      <c r="CN45" s="2">
        <f>VLOOKUP(CM45,BI44:BQ47,9,FALSE)</f>
        <v>0</v>
      </c>
      <c r="CO45" s="2">
        <f>VLOOKUP(CM45,BI44:BQ47,8,FALSE)</f>
        <v>0</v>
      </c>
      <c r="CP45" s="2">
        <f>VLOOKUP(CM45,BI44:BQ47,6,FALSE)</f>
        <v>0</v>
      </c>
      <c r="CQ45" s="44" t="str">
        <f t="shared" si="227"/>
        <v>Lourel</v>
      </c>
      <c r="CR45" s="66">
        <f t="shared" si="228"/>
        <v>0</v>
      </c>
      <c r="CS45" s="67">
        <f t="shared" si="229"/>
        <v>0</v>
      </c>
      <c r="CT45" s="67">
        <f t="shared" si="230"/>
        <v>0</v>
      </c>
      <c r="CU45" s="67">
        <f t="shared" si="231"/>
        <v>0</v>
      </c>
      <c r="CV45" s="67">
        <f t="shared" si="232"/>
        <v>0</v>
      </c>
      <c r="CW45" s="67">
        <f t="shared" si="233"/>
        <v>0</v>
      </c>
      <c r="CX45" s="67">
        <f t="shared" si="234"/>
        <v>0</v>
      </c>
      <c r="CY45" s="67">
        <f t="shared" si="235"/>
        <v>0</v>
      </c>
      <c r="CZ45" s="2"/>
      <c r="DA45" s="2" t="str">
        <f>IF(ISNA(VLOOKUP(CQ45,K$6:L$25,1,FALSE))=TRUE,CM47,VLOOKUP(CQ45,K$6:L$25,1,FALSE))</f>
        <v>Trajouce</v>
      </c>
      <c r="DB45" s="2" t="str">
        <f>IF(ISNA(VLOOKUP(CQ45,K$6:L$25,2,FALSE))=TRUE,CM47,VLOOKUP(CQ45,K$6:L$25,2,FALSE))</f>
        <v>Trajouce</v>
      </c>
      <c r="DC45" s="2"/>
      <c r="DD45" s="2" t="str">
        <f t="shared" ref="DD45:DD47" si="246">IF(DD44=CM45,CM44,IF(AND(CR46=CR45,CY46=CY45,DA46=CM46,DB46=CM45),DA46,CM45))</f>
        <v>Lourel</v>
      </c>
      <c r="DE45" s="66">
        <f t="shared" si="236"/>
        <v>0</v>
      </c>
      <c r="DF45" s="67">
        <f t="shared" si="237"/>
        <v>0</v>
      </c>
      <c r="DG45" s="67">
        <f t="shared" si="238"/>
        <v>0</v>
      </c>
      <c r="DH45" s="67">
        <f t="shared" si="239"/>
        <v>0</v>
      </c>
      <c r="DI45" s="67">
        <f t="shared" si="240"/>
        <v>0</v>
      </c>
      <c r="DJ45" s="67">
        <f t="shared" si="241"/>
        <v>0</v>
      </c>
      <c r="DK45" s="67">
        <f t="shared" si="242"/>
        <v>0</v>
      </c>
      <c r="DL45" s="67">
        <f t="shared" si="243"/>
        <v>0</v>
      </c>
      <c r="DM45" s="2"/>
      <c r="DN45" s="2"/>
      <c r="DO45" s="2"/>
      <c r="DP45" s="2"/>
      <c r="DQ45" s="2"/>
      <c r="DR45" s="2"/>
    </row>
    <row r="46" spans="1:122" ht="22.5" customHeight="1">
      <c r="A46" s="2"/>
      <c r="B46" s="27">
        <v>29</v>
      </c>
      <c r="C46" s="148">
        <v>45827</v>
      </c>
      <c r="D46" s="149">
        <v>0.80208333333333337</v>
      </c>
      <c r="E46" s="150" t="s">
        <v>32</v>
      </c>
      <c r="F46" s="123"/>
      <c r="G46" s="123"/>
      <c r="H46" s="151" t="s">
        <v>43</v>
      </c>
      <c r="I46" s="152" t="s">
        <v>33</v>
      </c>
      <c r="J46" s="153"/>
      <c r="K46" s="2"/>
      <c r="L46" s="2"/>
      <c r="M46" s="2"/>
      <c r="N46" s="180"/>
      <c r="O46" s="2"/>
      <c r="P46" s="2"/>
      <c r="Q46" s="2"/>
      <c r="R46" s="2"/>
      <c r="S46" s="2"/>
      <c r="T46" s="2"/>
      <c r="U46" s="2"/>
      <c r="V46" s="2"/>
      <c r="W46" s="2"/>
      <c r="X46" s="55" t="s">
        <v>75</v>
      </c>
      <c r="Y46" s="4">
        <f>DCOUNT($E$5:$F$29,$F$5,$Z48:$Z49)+DCOUNT($G$5:$H$29,$G$5,$Z48:$Z49)</f>
        <v>0</v>
      </c>
      <c r="Z46" s="4">
        <f>COUNTIF($K$6:$K$35,Z49)</f>
        <v>0</v>
      </c>
      <c r="AA46" s="4">
        <f t="shared" si="217"/>
        <v>0</v>
      </c>
      <c r="AB46" s="4">
        <f>COUNTIF($L$6:$L$35,Z49)</f>
        <v>0</v>
      </c>
      <c r="AC46" s="4">
        <f>DSUM($E$5:$F$29,$F$5,$Z48:$Z49)+DSUM($G$5:$H$29,$G$5,$Z48:$Z49)</f>
        <v>0</v>
      </c>
      <c r="AD46" s="4">
        <f>DSUM($E$5:$G$29,$G$5,$Z48:$Z49)+DSUM($F$5:$H$29,$F$5,$Z48:$Z49)</f>
        <v>0</v>
      </c>
      <c r="AE46" s="4">
        <f t="shared" si="218"/>
        <v>0</v>
      </c>
      <c r="AF46" s="56">
        <f t="shared" si="219"/>
        <v>0</v>
      </c>
      <c r="AG46" s="2"/>
      <c r="AH46" s="71" t="str">
        <f t="shared" si="220"/>
        <v>Algueirão</v>
      </c>
      <c r="AI46" s="72">
        <f t="shared" si="221"/>
        <v>0</v>
      </c>
      <c r="AJ46" s="42" t="str">
        <f t="shared" ref="AJ46:AJ47" si="247">AH46</f>
        <v>Algueirão</v>
      </c>
      <c r="AK46" s="72">
        <f>VLOOKUP(AJ46,X44:AF47,9,FALSE)</f>
        <v>0</v>
      </c>
      <c r="AL46" s="70" t="str">
        <f>IF(AK46&lt;=AK44,AJ46,AJ44)</f>
        <v>Algueirão</v>
      </c>
      <c r="AM46" s="72">
        <f>VLOOKUP(AL46,X44:AF47,9,FALSE)</f>
        <v>0</v>
      </c>
      <c r="AN46" s="42" t="str">
        <f t="shared" si="244"/>
        <v>Algueirão</v>
      </c>
      <c r="AO46" s="72">
        <f>VLOOKUP(AN46,X44:AF47,9,FALSE)</f>
        <v>0</v>
      </c>
      <c r="AP46" s="70" t="str">
        <f>IF(AO46&lt;=AO45,AN46,AN45)</f>
        <v>Algueirão</v>
      </c>
      <c r="AQ46" s="72">
        <f>VLOOKUP(AP46,X44:AF47,9,FALSE)</f>
        <v>0</v>
      </c>
      <c r="AR46" s="42" t="str">
        <f>AP46</f>
        <v>Algueirão</v>
      </c>
      <c r="AS46" s="72">
        <f>VLOOKUP(AR46,X44:AF47,9,FALSE)</f>
        <v>0</v>
      </c>
      <c r="AT46" s="70" t="str">
        <f>IF(AS46&gt;=AS47,AR46,AR47)</f>
        <v>Algueirão</v>
      </c>
      <c r="AU46" s="88">
        <f>VLOOKUP(AT46,X44:AF47,9,FALSE)</f>
        <v>0</v>
      </c>
      <c r="AV46" s="74" t="str">
        <f t="shared" ref="AV46:AW46" si="248">AT46</f>
        <v>Algueirão</v>
      </c>
      <c r="AW46" s="75">
        <f t="shared" si="248"/>
        <v>0</v>
      </c>
      <c r="AX46" s="72">
        <f>VLOOKUP(AV46,X44:AF47,8,FALSE)</f>
        <v>0</v>
      </c>
      <c r="AY46" s="42" t="str">
        <f t="shared" ref="AY46:AY47" si="249">AV46</f>
        <v>Algueirão</v>
      </c>
      <c r="AZ46" s="72">
        <f>VLOOKUP(AY46,X44:AF47,9,FALSE)</f>
        <v>0</v>
      </c>
      <c r="BA46" s="72">
        <f>VLOOKUP(AY46,X44:AF47,8,FALSE)</f>
        <v>0</v>
      </c>
      <c r="BB46" s="70" t="str">
        <f>IF(AND(AZ45=AZ46,BA46&gt;BA45),AY45,AY46)</f>
        <v>Algueirão</v>
      </c>
      <c r="BC46" s="72">
        <f>VLOOKUP(BB46,X44:AF47,9,FALSE)</f>
        <v>0</v>
      </c>
      <c r="BD46" s="72">
        <f>VLOOKUP(BB46,X44:AF47,8,FALSE)</f>
        <v>0</v>
      </c>
      <c r="BE46" s="70" t="str">
        <f>IF(AND(BC46=BC47,BD47&gt;BD46),BB47,BB46)</f>
        <v>Algueirão</v>
      </c>
      <c r="BF46" s="76">
        <f>BC46</f>
        <v>0</v>
      </c>
      <c r="BG46" s="77" t="str">
        <f t="shared" ref="BG46:BG47" si="250">BE46</f>
        <v>Algueirão</v>
      </c>
      <c r="BH46" s="2"/>
      <c r="BI46" s="44" t="str">
        <f t="shared" si="223"/>
        <v>Algueirão</v>
      </c>
      <c r="BJ46" s="66">
        <f>VLOOKUP(BI46,X44:AF47,2,FALSE)</f>
        <v>0</v>
      </c>
      <c r="BK46" s="67">
        <f>VLOOKUP(BI46,X44:AF47,3,FALSE)</f>
        <v>0</v>
      </c>
      <c r="BL46" s="67">
        <f>VLOOKUP(BI46,X44:AF47,4,FALSE)</f>
        <v>0</v>
      </c>
      <c r="BM46" s="67">
        <f>VLOOKUP(BI46,X44:AF47,5,FALSE)</f>
        <v>0</v>
      </c>
      <c r="BN46" s="67">
        <f>VLOOKUP(BI46,X44:AF47,6,FALSE)</f>
        <v>0</v>
      </c>
      <c r="BO46" s="67">
        <f>VLOOKUP(BI46,X44:AF47,7,FALSE)</f>
        <v>0</v>
      </c>
      <c r="BP46" s="67">
        <f>VLOOKUP(BI46,X44:AF47,8,FALSE)</f>
        <v>0</v>
      </c>
      <c r="BQ46" s="67">
        <f>VLOOKUP(BI46,X44:AF47,9,FALSE)</f>
        <v>0</v>
      </c>
      <c r="BR46" s="2" t="str">
        <f t="shared" si="224"/>
        <v>Algueirão</v>
      </c>
      <c r="BS46" s="2">
        <f>VLOOKUP(BR46,BI44:BQ47,9,FALSE)</f>
        <v>0</v>
      </c>
      <c r="BT46" s="2">
        <f>VLOOKUP(BR46,BI44:BQ47,8,FALSE)</f>
        <v>0</v>
      </c>
      <c r="BU46" s="69" t="str">
        <f>IF(AND(BS46=BS47,BT47&gt;BT46),BR47,BR46)</f>
        <v>Algueirão</v>
      </c>
      <c r="BV46" s="69">
        <f>VLOOKUP(BU46,BI44:BQ47,9,FALSE)</f>
        <v>0</v>
      </c>
      <c r="BW46" s="69">
        <f>VLOOKUP(BU46,BI44:BQ47,8,FALSE)</f>
        <v>0</v>
      </c>
      <c r="BX46" s="68" t="str">
        <f t="shared" ref="BX46:BX47" si="251">IF(AND(BV44=BV46,BW46&gt;BW44),BU44,BU46)</f>
        <v>Algueirão</v>
      </c>
      <c r="BY46" s="2">
        <f>VLOOKUP(BX46,BI44:BQ47,9,FALSE)</f>
        <v>0</v>
      </c>
      <c r="BZ46" s="5">
        <f>VLOOKUP(BX46,BI44:BQ47,8,FALSE)</f>
        <v>0</v>
      </c>
      <c r="CA46" s="2" t="str">
        <f>IF(AND(BY45=BY46,BZ46&gt;BZ45),BX45,BX46)</f>
        <v>Algueirão</v>
      </c>
      <c r="CB46" s="2">
        <f>VLOOKUP(CA46,BI44:BQ47,9,FALSE)</f>
        <v>0</v>
      </c>
      <c r="CC46" s="2">
        <f>VLOOKUP(CA46,BI44:BQ47,8,FALSE)</f>
        <v>0</v>
      </c>
      <c r="CD46" s="5">
        <f>VLOOKUP(CA46,BI44:BQ47,6,FALSE)</f>
        <v>0</v>
      </c>
      <c r="CE46" s="69" t="str">
        <f>IF(AND(CB46=CB47,CC46=CC47,CD47&gt;CD46),CA47,CA46)</f>
        <v>Algueirão</v>
      </c>
      <c r="CF46" s="2">
        <f>VLOOKUP(CE46,BI44:BQ47,9,FALSE)</f>
        <v>0</v>
      </c>
      <c r="CG46" s="2">
        <f>VLOOKUP(CE46,BI44:BQ47,8,FALSE)</f>
        <v>0</v>
      </c>
      <c r="CH46" s="2">
        <f>VLOOKUP(CE46,BI44:BQ47,6,FALSE)</f>
        <v>0</v>
      </c>
      <c r="CI46" s="68" t="str">
        <f t="shared" ref="CI46:CI47" si="252">IF(AND(CF44=CF46,CG44=CG46,CH46&gt;CH44),CE44,CE46)</f>
        <v>Algueirão</v>
      </c>
      <c r="CJ46" s="2">
        <f>VLOOKUP(CI46,BI44:BQ47,9,FALSE)</f>
        <v>0</v>
      </c>
      <c r="CK46" s="2">
        <f>VLOOKUP(CI46,BI44:BQ47,8,FALSE)</f>
        <v>0</v>
      </c>
      <c r="CL46" s="2">
        <f>VLOOKUP(CI46,BI44:BQ47,6,FALSE)</f>
        <v>0</v>
      </c>
      <c r="CM46" s="69" t="str">
        <f>IF(AND(CJ45=CJ46,CK45=CK46,CL46&gt;CL45),CI45,CI46)</f>
        <v>Algueirão</v>
      </c>
      <c r="CN46" s="2">
        <f>VLOOKUP(CM46,BI44:BQ47,9,FALSE)</f>
        <v>0</v>
      </c>
      <c r="CO46" s="2">
        <f>VLOOKUP(CM46,BI44:BQ47,8,FALSE)</f>
        <v>0</v>
      </c>
      <c r="CP46" s="2">
        <f>VLOOKUP(CM46,BI44:BQ47,6,FALSE)</f>
        <v>0</v>
      </c>
      <c r="CQ46" s="44" t="str">
        <f t="shared" si="227"/>
        <v>Algueirão</v>
      </c>
      <c r="CR46" s="66">
        <f t="shared" si="228"/>
        <v>0</v>
      </c>
      <c r="CS46" s="67">
        <f t="shared" si="229"/>
        <v>0</v>
      </c>
      <c r="CT46" s="67">
        <f t="shared" si="230"/>
        <v>0</v>
      </c>
      <c r="CU46" s="67">
        <f t="shared" si="231"/>
        <v>0</v>
      </c>
      <c r="CV46" s="67">
        <f t="shared" si="232"/>
        <v>0</v>
      </c>
      <c r="CW46" s="67">
        <f t="shared" si="233"/>
        <v>0</v>
      </c>
      <c r="CX46" s="67">
        <f t="shared" si="234"/>
        <v>0</v>
      </c>
      <c r="CY46" s="67">
        <f t="shared" si="235"/>
        <v>0</v>
      </c>
      <c r="CZ46" s="2"/>
      <c r="DA46" s="2" t="str">
        <f>IF(ISNA(VLOOKUP(CQ46,K$6:L$25,1,FALSE))=TRUE,CM47,VLOOKUP(CQ46,K$6:L$25,1,FALSE))</f>
        <v>Trajouce</v>
      </c>
      <c r="DB46" s="2" t="str">
        <f>IF(ISNA(VLOOKUP(CQ46,K$6:L$25,2,FALSE))=TRUE,CM47,VLOOKUP(CQ46,K$6:L$25,2,FALSE))</f>
        <v>Trajouce</v>
      </c>
      <c r="DC46" s="2"/>
      <c r="DD46" s="2" t="str">
        <f t="shared" si="246"/>
        <v>Algueirão</v>
      </c>
      <c r="DE46" s="66">
        <f t="shared" si="236"/>
        <v>0</v>
      </c>
      <c r="DF46" s="67">
        <f t="shared" si="237"/>
        <v>0</v>
      </c>
      <c r="DG46" s="67">
        <f t="shared" si="238"/>
        <v>0</v>
      </c>
      <c r="DH46" s="67">
        <f t="shared" si="239"/>
        <v>0</v>
      </c>
      <c r="DI46" s="67">
        <f t="shared" si="240"/>
        <v>0</v>
      </c>
      <c r="DJ46" s="67">
        <f t="shared" si="241"/>
        <v>0</v>
      </c>
      <c r="DK46" s="67">
        <f t="shared" si="242"/>
        <v>0</v>
      </c>
      <c r="DL46" s="67">
        <f t="shared" si="243"/>
        <v>0</v>
      </c>
      <c r="DM46" s="2"/>
      <c r="DN46" s="2"/>
      <c r="DO46" s="2"/>
      <c r="DP46" s="2"/>
      <c r="DQ46" s="2"/>
      <c r="DR46" s="2"/>
    </row>
    <row r="47" spans="1:122" ht="22.5" customHeight="1">
      <c r="A47" s="2"/>
      <c r="B47" s="27">
        <v>30</v>
      </c>
      <c r="C47" s="148">
        <v>45827</v>
      </c>
      <c r="D47" s="149">
        <v>0.80208333333333337</v>
      </c>
      <c r="E47" s="154" t="s">
        <v>44</v>
      </c>
      <c r="F47" s="128"/>
      <c r="G47" s="128"/>
      <c r="H47" s="155" t="s">
        <v>37</v>
      </c>
      <c r="I47" s="152" t="s">
        <v>36</v>
      </c>
      <c r="J47" s="153"/>
      <c r="K47" s="24" t="str">
        <f t="shared" ref="K47:K48" si="253">IF(F38&lt;&gt;"",IF(F38&gt;G38,E38,IF(G38&gt;F38,H38,"Empate")),"")</f>
        <v/>
      </c>
      <c r="L47" s="24" t="str">
        <f t="shared" ref="L47:L48" si="254">IF(F38&lt;&gt;"",IF(F38&lt;G38,E38,IF(G38&lt;F38,H38,"Empate")),"")</f>
        <v/>
      </c>
      <c r="M47" s="2"/>
      <c r="N47" s="180"/>
      <c r="O47" s="2"/>
      <c r="P47" s="2"/>
      <c r="Q47" s="2"/>
      <c r="R47" s="2"/>
      <c r="S47" s="2"/>
      <c r="T47" s="2"/>
      <c r="U47" s="2"/>
      <c r="V47" s="2"/>
      <c r="W47" s="2"/>
      <c r="X47" s="90" t="s">
        <v>76</v>
      </c>
      <c r="Y47" s="91">
        <f>DCOUNT($E$5:$F$29,$F$5,$AA48:$AA49)+DCOUNT($G$5:$H$29,$G$5,$AA48:$AA49)</f>
        <v>3</v>
      </c>
      <c r="Z47" s="91">
        <f>COUNTIF($K$6:$K$35,AA49)</f>
        <v>0</v>
      </c>
      <c r="AA47" s="91">
        <f t="shared" si="217"/>
        <v>0</v>
      </c>
      <c r="AB47" s="91">
        <f>COUNTIF($L$6:$L$35,AA49)</f>
        <v>3</v>
      </c>
      <c r="AC47" s="91">
        <f>DSUM($E$5:$F$29,$F$5,$AA48:$AA49)+DSUM($G$5:$H$29,$G$5,$AA48:$AA49)</f>
        <v>2</v>
      </c>
      <c r="AD47" s="91">
        <f>DSUM($E$5:$G$29,$G$5,$AA48:$AA49)+DSUM($F$5:$H$29,$F$5,$AA48:$AA49)</f>
        <v>43</v>
      </c>
      <c r="AE47" s="91">
        <f t="shared" si="218"/>
        <v>-41</v>
      </c>
      <c r="AF47" s="92">
        <f t="shared" si="219"/>
        <v>0</v>
      </c>
      <c r="AG47" s="2"/>
      <c r="AH47" s="93" t="str">
        <f t="shared" si="220"/>
        <v>Trajouce</v>
      </c>
      <c r="AI47" s="94">
        <f t="shared" si="221"/>
        <v>0</v>
      </c>
      <c r="AJ47" s="95" t="str">
        <f t="shared" si="247"/>
        <v>Trajouce</v>
      </c>
      <c r="AK47" s="94">
        <f>VLOOKUP(AJ47,X44:AF47,9,FALSE)</f>
        <v>0</v>
      </c>
      <c r="AL47" s="95" t="str">
        <f>AJ47</f>
        <v>Trajouce</v>
      </c>
      <c r="AM47" s="94">
        <f>VLOOKUP(AL47,X44:AF47,9,FALSE)</f>
        <v>0</v>
      </c>
      <c r="AN47" s="96" t="str">
        <f>IF(AM47&lt;=AM44,AL47,AL44)</f>
        <v>Trajouce</v>
      </c>
      <c r="AO47" s="94">
        <f>VLOOKUP(AN47,X44:AF47,9,FALSE)</f>
        <v>0</v>
      </c>
      <c r="AP47" s="95" t="str">
        <f>AN47</f>
        <v>Trajouce</v>
      </c>
      <c r="AQ47" s="94">
        <f>VLOOKUP(AP47,X44:AF47,9,FALSE)</f>
        <v>0</v>
      </c>
      <c r="AR47" s="96" t="str">
        <f>IF(AQ47&lt;=AQ45,AP47,AP45)</f>
        <v>Trajouce</v>
      </c>
      <c r="AS47" s="94">
        <f>VLOOKUP(AR47,X44:AF47,9,FALSE)</f>
        <v>0</v>
      </c>
      <c r="AT47" s="96" t="str">
        <f>IF(AS47&lt;=AS46,AR47,AR46)</f>
        <v>Trajouce</v>
      </c>
      <c r="AU47" s="97">
        <f>VLOOKUP(AT47,X44:AF47,9,FALSE)</f>
        <v>0</v>
      </c>
      <c r="AV47" s="98" t="str">
        <f t="shared" ref="AV47:AW47" si="255">AT47</f>
        <v>Trajouce</v>
      </c>
      <c r="AW47" s="99">
        <f t="shared" si="255"/>
        <v>0</v>
      </c>
      <c r="AX47" s="94">
        <f>VLOOKUP(AV47,X44:AF47,8,FALSE)</f>
        <v>-41</v>
      </c>
      <c r="AY47" s="95" t="str">
        <f t="shared" si="249"/>
        <v>Trajouce</v>
      </c>
      <c r="AZ47" s="94">
        <f>VLOOKUP(AY47,X44:AF47,9,FALSE)</f>
        <v>0</v>
      </c>
      <c r="BA47" s="94">
        <f>VLOOKUP(AY47,X44:AF47,8,FALSE)</f>
        <v>-41</v>
      </c>
      <c r="BB47" s="95" t="str">
        <f>AY47</f>
        <v>Trajouce</v>
      </c>
      <c r="BC47" s="94">
        <f>VLOOKUP(BB47,X44:AF47,9,FALSE)</f>
        <v>0</v>
      </c>
      <c r="BD47" s="94">
        <f>VLOOKUP(BB47,X44:AF47,8,FALSE)</f>
        <v>-41</v>
      </c>
      <c r="BE47" s="96" t="str">
        <f>IF(AND(BC46=BC47,BD47&gt;BD46),BB46,BB47)</f>
        <v>Trajouce</v>
      </c>
      <c r="BF47" s="100">
        <f>VLOOKUP(BE47,X44:AF47,9,FALSE)</f>
        <v>0</v>
      </c>
      <c r="BG47" s="101" t="str">
        <f t="shared" si="250"/>
        <v>Trajouce</v>
      </c>
      <c r="BH47" s="2"/>
      <c r="BI47" s="44" t="str">
        <f t="shared" si="223"/>
        <v>Trajouce</v>
      </c>
      <c r="BJ47" s="66">
        <f>VLOOKUP(BI47,X44:AF47,2,FALSE)</f>
        <v>3</v>
      </c>
      <c r="BK47" s="67">
        <f>VLOOKUP(BI47,X44:AF47,3,FALSE)</f>
        <v>0</v>
      </c>
      <c r="BL47" s="67">
        <f>VLOOKUP(BI47,X44:AF47,4,FALSE)</f>
        <v>0</v>
      </c>
      <c r="BM47" s="67">
        <f>VLOOKUP(BI47,X44:AF47,5,FALSE)</f>
        <v>3</v>
      </c>
      <c r="BN47" s="67">
        <f>VLOOKUP(BI47,X44:AF47,6,FALSE)</f>
        <v>2</v>
      </c>
      <c r="BO47" s="67">
        <f>VLOOKUP(BI47,X44:AF47,7,FALSE)</f>
        <v>43</v>
      </c>
      <c r="BP47" s="67">
        <f>VLOOKUP(BI47,X44:AF47,8,FALSE)</f>
        <v>-41</v>
      </c>
      <c r="BQ47" s="67">
        <f>VLOOKUP(BI47,X44:AF47,9,FALSE)</f>
        <v>0</v>
      </c>
      <c r="BR47" s="2" t="str">
        <f t="shared" si="224"/>
        <v>Trajouce</v>
      </c>
      <c r="BS47" s="2">
        <f>VLOOKUP(BR47,BI44:BQ47,9,FALSE)</f>
        <v>0</v>
      </c>
      <c r="BT47" s="2">
        <f>VLOOKUP(BR47,BI44:BQ47,8,FALSE)</f>
        <v>-41</v>
      </c>
      <c r="BU47" s="69" t="str">
        <f>IF(AND(BS46=BS47,BT47&gt;BT46),BR46,BR47)</f>
        <v>Trajouce</v>
      </c>
      <c r="BV47" s="69">
        <f>VLOOKUP(BU47,BI44:BQ47,9,FALSE)</f>
        <v>0</v>
      </c>
      <c r="BW47" s="69">
        <f>VLOOKUP(BU47,BI44:BQ47,8,FALSE)</f>
        <v>-41</v>
      </c>
      <c r="BX47" s="69" t="str">
        <f t="shared" si="251"/>
        <v>Trajouce</v>
      </c>
      <c r="BY47" s="2">
        <f>VLOOKUP(BX47,BI44:BQ47,9,FALSE)</f>
        <v>0</v>
      </c>
      <c r="BZ47" s="5">
        <f>VLOOKUP(BX47,BI44:BQ47,8,FALSE)</f>
        <v>-41</v>
      </c>
      <c r="CA47" s="70" t="str">
        <f>IF(AND(BY44=BY47,BZ47&gt;BZ44),BX44,BX47)</f>
        <v>Trajouce</v>
      </c>
      <c r="CB47" s="2">
        <f>VLOOKUP(CA47,BI44:BQ47,9,FALSE)</f>
        <v>0</v>
      </c>
      <c r="CC47" s="2">
        <f>VLOOKUP(CA47,BI44:BQ47,8,FALSE)</f>
        <v>-41</v>
      </c>
      <c r="CD47" s="5">
        <f>VLOOKUP(CA47,BI44:BQ47,6,FALSE)</f>
        <v>2</v>
      </c>
      <c r="CE47" s="69" t="str">
        <f>IF(AND(CB46=CB47,CC46=CC47,CD47&gt;CD46),CA46,CA47)</f>
        <v>Trajouce</v>
      </c>
      <c r="CF47" s="2">
        <f>VLOOKUP(CE47,BI44:BQ47,9,FALSE)</f>
        <v>0</v>
      </c>
      <c r="CG47" s="2">
        <f>VLOOKUP(CE47,BI44:BQ47,8,FALSE)</f>
        <v>-41</v>
      </c>
      <c r="CH47" s="2">
        <f>VLOOKUP(CE47,BI44:BQ47,6,FALSE)</f>
        <v>2</v>
      </c>
      <c r="CI47" s="69" t="str">
        <f t="shared" si="252"/>
        <v>Trajouce</v>
      </c>
      <c r="CJ47" s="2">
        <f>VLOOKUP(CI47,BI44:BQ47,9,FALSE)</f>
        <v>0</v>
      </c>
      <c r="CK47" s="2">
        <f>VLOOKUP(CI47,BI44:BQ47,8,FALSE)</f>
        <v>-41</v>
      </c>
      <c r="CL47" s="2">
        <f>VLOOKUP(CI47,BI44:BQ47,6,FALSE)</f>
        <v>2</v>
      </c>
      <c r="CM47" s="68" t="str">
        <f>IF(AND(CJ44=CJ47,CK44=CK47,CL47&gt;CL44),CI44,CI47)</f>
        <v>Trajouce</v>
      </c>
      <c r="CN47" s="2">
        <f>VLOOKUP(CM47,BI44:BQ47,9,FALSE)</f>
        <v>0</v>
      </c>
      <c r="CO47" s="2">
        <f>VLOOKUP(CM47,BI44:BQ47,8,FALSE)</f>
        <v>-41</v>
      </c>
      <c r="CP47" s="2">
        <f>VLOOKUP(CM47,BI44:BQ47,6,FALSE)</f>
        <v>2</v>
      </c>
      <c r="CQ47" s="44" t="str">
        <f t="shared" si="227"/>
        <v>Trajouce</v>
      </c>
      <c r="CR47" s="66">
        <f t="shared" si="228"/>
        <v>3</v>
      </c>
      <c r="CS47" s="67">
        <f t="shared" si="229"/>
        <v>0</v>
      </c>
      <c r="CT47" s="67">
        <f t="shared" si="230"/>
        <v>0</v>
      </c>
      <c r="CU47" s="67">
        <f t="shared" si="231"/>
        <v>3</v>
      </c>
      <c r="CV47" s="67">
        <f t="shared" si="232"/>
        <v>2</v>
      </c>
      <c r="CW47" s="67">
        <f t="shared" si="233"/>
        <v>43</v>
      </c>
      <c r="CX47" s="67">
        <f t="shared" si="234"/>
        <v>-41</v>
      </c>
      <c r="CY47" s="67">
        <f t="shared" si="235"/>
        <v>0</v>
      </c>
      <c r="CZ47" s="2"/>
      <c r="DA47" s="2" t="str">
        <f>IF(ISNA(VLOOKUP(CQ47,K$6:L$25,1,FALSE))=TRUE,CM47,VLOOKUP(CQ47,K$6:L$25,1,FALSE))</f>
        <v>Trajouce</v>
      </c>
      <c r="DB47" s="2" t="str">
        <f>IF(ISNA(VLOOKUP(CQ47,K$6:L$25,2,FALSE))=TRUE,CM47,VLOOKUP(CQ47,K$6:L$25,2,FALSE))</f>
        <v>Trajouce</v>
      </c>
      <c r="DC47" s="2"/>
      <c r="DD47" s="2" t="str">
        <f t="shared" si="246"/>
        <v>Trajouce</v>
      </c>
      <c r="DE47" s="66">
        <f t="shared" si="236"/>
        <v>3</v>
      </c>
      <c r="DF47" s="67">
        <f t="shared" si="237"/>
        <v>0</v>
      </c>
      <c r="DG47" s="67">
        <f t="shared" si="238"/>
        <v>0</v>
      </c>
      <c r="DH47" s="67">
        <f t="shared" si="239"/>
        <v>3</v>
      </c>
      <c r="DI47" s="67">
        <f t="shared" si="240"/>
        <v>2</v>
      </c>
      <c r="DJ47" s="67">
        <f t="shared" si="241"/>
        <v>43</v>
      </c>
      <c r="DK47" s="67">
        <f t="shared" si="242"/>
        <v>-41</v>
      </c>
      <c r="DL47" s="67">
        <f t="shared" si="243"/>
        <v>0</v>
      </c>
      <c r="DM47" s="2"/>
      <c r="DN47" s="2"/>
      <c r="DO47" s="2"/>
      <c r="DP47" s="2"/>
      <c r="DQ47" s="2"/>
      <c r="DR47" s="2"/>
    </row>
    <row r="48" spans="1:122" ht="22.5" customHeight="1">
      <c r="A48" s="2"/>
      <c r="B48" s="27">
        <v>31</v>
      </c>
      <c r="C48" s="148">
        <v>45827</v>
      </c>
      <c r="D48" s="149">
        <v>0.80208333333333337</v>
      </c>
      <c r="E48" s="154" t="s">
        <v>50</v>
      </c>
      <c r="F48" s="128"/>
      <c r="G48" s="128"/>
      <c r="H48" s="155" t="s">
        <v>53</v>
      </c>
      <c r="I48" s="152" t="s">
        <v>38</v>
      </c>
      <c r="J48" s="153"/>
      <c r="K48" s="24" t="str">
        <f t="shared" si="253"/>
        <v/>
      </c>
      <c r="L48" s="24" t="str">
        <f t="shared" si="254"/>
        <v/>
      </c>
      <c r="M48" s="2"/>
      <c r="N48" s="180"/>
      <c r="O48" s="2"/>
      <c r="P48" s="2"/>
      <c r="Q48" s="2"/>
      <c r="R48" s="2"/>
      <c r="S48" s="2"/>
      <c r="T48" s="2"/>
      <c r="U48" s="2"/>
      <c r="V48" s="2"/>
      <c r="W48" s="2"/>
      <c r="X48" s="109" t="s">
        <v>10</v>
      </c>
      <c r="Y48" s="109" t="s">
        <v>10</v>
      </c>
      <c r="Z48" s="109" t="s">
        <v>10</v>
      </c>
      <c r="AA48" s="109" t="s">
        <v>10</v>
      </c>
      <c r="AB48" s="4"/>
      <c r="AC48" s="4"/>
      <c r="AD48" s="4"/>
      <c r="AE48" s="4"/>
      <c r="AF48" s="4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</row>
    <row r="49" spans="1:122" ht="22.5" customHeight="1">
      <c r="A49" s="2"/>
      <c r="B49" s="27">
        <v>32</v>
      </c>
      <c r="C49" s="148">
        <v>45827</v>
      </c>
      <c r="D49" s="149">
        <v>0.80208333333333337</v>
      </c>
      <c r="E49" s="154" t="s">
        <v>52</v>
      </c>
      <c r="F49" s="128"/>
      <c r="G49" s="128"/>
      <c r="H49" s="156" t="s">
        <v>47</v>
      </c>
      <c r="I49" s="152" t="s">
        <v>77</v>
      </c>
      <c r="J49" s="153"/>
      <c r="K49" s="2"/>
      <c r="L49" s="2"/>
      <c r="M49" s="2"/>
      <c r="N49" s="180"/>
      <c r="O49" s="2"/>
      <c r="P49" s="2"/>
      <c r="Q49" s="2"/>
      <c r="R49" s="2"/>
      <c r="S49" s="2"/>
      <c r="T49" s="2"/>
      <c r="U49" s="2"/>
      <c r="V49" s="2"/>
      <c r="W49" s="2"/>
      <c r="X49" s="2" t="s">
        <v>73</v>
      </c>
      <c r="Y49" s="2" t="s">
        <v>74</v>
      </c>
      <c r="Z49" s="2" t="s">
        <v>75</v>
      </c>
      <c r="AA49" s="2" t="s">
        <v>76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</row>
    <row r="50" spans="1:122" ht="22.5" customHeight="1">
      <c r="A50" s="2"/>
      <c r="B50" s="193" t="s">
        <v>60</v>
      </c>
      <c r="C50" s="194"/>
      <c r="D50" s="194"/>
      <c r="E50" s="194"/>
      <c r="F50" s="194"/>
      <c r="G50" s="194"/>
      <c r="H50" s="194"/>
      <c r="I50" s="194"/>
      <c r="J50" s="195"/>
      <c r="K50" s="24" t="str">
        <f>IF(F41&lt;&gt;"",IF(F41&gt;G41,E41,IF(G41&gt;F41,H41,"Empate")),"")</f>
        <v/>
      </c>
      <c r="L50" s="24" t="str">
        <f>IF(F41&lt;&gt;"",IF(F41&lt;G41,E41,IF(G41&lt;F41,H41,"Empate")),"")</f>
        <v/>
      </c>
      <c r="M50" s="2"/>
      <c r="N50" s="18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</row>
    <row r="51" spans="1:122" ht="22.5" customHeight="1">
      <c r="A51" s="2"/>
      <c r="B51" s="27">
        <v>35</v>
      </c>
      <c r="C51" s="148">
        <v>45828</v>
      </c>
      <c r="D51" s="149">
        <v>0.75</v>
      </c>
      <c r="E51" s="150" t="s">
        <v>78</v>
      </c>
      <c r="F51" s="128"/>
      <c r="G51" s="128"/>
      <c r="H51" s="154" t="s">
        <v>79</v>
      </c>
      <c r="I51" s="152" t="s">
        <v>39</v>
      </c>
      <c r="J51" s="153"/>
      <c r="K51" s="24"/>
      <c r="L51" s="24"/>
      <c r="M51" s="2"/>
      <c r="N51" s="18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</row>
    <row r="52" spans="1:122" ht="22.5" customHeight="1">
      <c r="A52" s="2"/>
      <c r="B52" s="27">
        <v>36</v>
      </c>
      <c r="C52" s="148">
        <v>45828</v>
      </c>
      <c r="D52" s="149">
        <v>0.75</v>
      </c>
      <c r="E52" s="154" t="s">
        <v>80</v>
      </c>
      <c r="F52" s="128"/>
      <c r="G52" s="128"/>
      <c r="H52" s="154" t="s">
        <v>81</v>
      </c>
      <c r="I52" s="152" t="s">
        <v>58</v>
      </c>
      <c r="J52" s="153"/>
      <c r="K52" s="157"/>
      <c r="L52" s="157"/>
      <c r="M52" s="2"/>
      <c r="N52" s="180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</row>
    <row r="53" spans="1:122" ht="22.5" customHeight="1">
      <c r="A53" s="2"/>
      <c r="B53" s="193" t="s">
        <v>68</v>
      </c>
      <c r="C53" s="194"/>
      <c r="D53" s="194"/>
      <c r="E53" s="194"/>
      <c r="F53" s="194"/>
      <c r="G53" s="194"/>
      <c r="H53" s="194"/>
      <c r="I53" s="194"/>
      <c r="J53" s="195"/>
      <c r="K53" s="2"/>
      <c r="L53" s="2"/>
      <c r="M53" s="2"/>
      <c r="N53" s="180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</row>
    <row r="54" spans="1:122" ht="22.5" customHeight="1">
      <c r="A54" s="2"/>
      <c r="B54" s="162">
        <v>37</v>
      </c>
      <c r="C54" s="163">
        <v>45829</v>
      </c>
      <c r="D54" s="164">
        <v>0.4375</v>
      </c>
      <c r="E54" s="155" t="s">
        <v>82</v>
      </c>
      <c r="F54" s="165"/>
      <c r="G54" s="165"/>
      <c r="H54" s="154" t="s">
        <v>83</v>
      </c>
      <c r="I54" s="166" t="s">
        <v>27</v>
      </c>
      <c r="J54" s="16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</row>
    <row r="55" spans="1:122" ht="22.5" customHeight="1">
      <c r="A55" s="2"/>
      <c r="B55" s="168"/>
      <c r="C55" s="169"/>
      <c r="D55" s="169"/>
      <c r="E55" s="170"/>
      <c r="F55" s="171" t="s">
        <v>84</v>
      </c>
      <c r="G55" s="170"/>
      <c r="H55" s="172" t="str">
        <f>IF(F54&lt;&gt;"",IF(F54&gt;G54,E54,IF(G54&gt;F54,H54,"Empate")),"")</f>
        <v/>
      </c>
      <c r="I55" s="170"/>
      <c r="J55" s="181"/>
      <c r="K55" s="24" t="e">
        <f t="shared" ref="K55:K56" si="256">IF(#REF!&lt;&gt;"",IF(#REF!&gt;#REF!,#REF!,IF(#REF!&gt;#REF!,#REF!,"Empate")),"")</f>
        <v>#REF!</v>
      </c>
      <c r="L55" s="24" t="e">
        <f t="shared" ref="L55:L56" si="257">IF(#REF!&lt;&gt;"",IF(#REF!&lt;#REF!,#REF!,IF(#REF!&lt;#REF!,#REF!,"Empate")),"")</f>
        <v>#REF!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</row>
    <row r="56" spans="1:122" ht="22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4" t="e">
        <f t="shared" si="256"/>
        <v>#REF!</v>
      </c>
      <c r="L56" s="24" t="e">
        <f t="shared" si="257"/>
        <v>#REF!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</row>
    <row r="57" spans="1:122" ht="22.5" hidden="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</row>
    <row r="58" spans="1:122" ht="22.5" hidden="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4" t="str">
        <f t="shared" ref="K58:K61" si="258">IF(F46&lt;&gt;"",IF(F46&gt;G46,E46,IF(G46&gt;F46,H46,"Empate")),"")</f>
        <v/>
      </c>
      <c r="L58" s="24" t="str">
        <f t="shared" ref="L58:L61" si="259">IF(F46&lt;&gt;"",IF(F46&lt;G46,E46,IF(G46&lt;F46,H46,"Empate")),"")</f>
        <v/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</row>
    <row r="59" spans="1:122" ht="22.5" hidden="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4" t="str">
        <f t="shared" si="258"/>
        <v/>
      </c>
      <c r="L59" s="24" t="str">
        <f t="shared" si="259"/>
        <v/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</row>
    <row r="60" spans="1:122" ht="22.5" hidden="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4" t="str">
        <f t="shared" si="258"/>
        <v/>
      </c>
      <c r="L60" s="24" t="str">
        <f t="shared" si="259"/>
        <v/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</row>
    <row r="61" spans="1:122" ht="22.5" hidden="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4" t="str">
        <f t="shared" si="258"/>
        <v/>
      </c>
      <c r="L61" s="24" t="str">
        <f t="shared" si="259"/>
        <v/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</row>
    <row r="62" spans="1:122" ht="22.5" hidden="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</row>
    <row r="63" spans="1:122" ht="22.5" hidden="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4" t="str">
        <f t="shared" ref="K63:K64" si="260">IF(F51&lt;&gt;"",IF(F51&gt;G51,E51,IF(G51&gt;F51,H51,"Empate")),"")</f>
        <v/>
      </c>
      <c r="L63" s="24" t="str">
        <f t="shared" ref="L63:L64" si="261">IF(F51&lt;&gt;"",IF(F51&lt;G51,E51,IF(G51&lt;F51,H51,"Empate")),"")</f>
        <v/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</row>
    <row r="64" spans="1:122" ht="22.5" hidden="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4" t="str">
        <f t="shared" si="260"/>
        <v/>
      </c>
      <c r="L64" s="24" t="str">
        <f t="shared" si="261"/>
        <v/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</row>
    <row r="65" spans="1:122" ht="22.5" hidden="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</row>
    <row r="66" spans="1:122" ht="22.5" hidden="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4" t="str">
        <f>IF(F54&lt;&gt;"",IF(F54&gt;G54,E54,IF(G54&gt;F54,H54,"Empate")),"")</f>
        <v/>
      </c>
      <c r="L66" s="24" t="str">
        <f>IF(F54&lt;&gt;"",IF(F54&lt;G54,E54,IF(G54&lt;F54,H54,"Empate")),"")</f>
        <v/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</row>
    <row r="67" spans="1:122" ht="22.5" hidden="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4"/>
      <c r="L67" s="2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</row>
    <row r="68" spans="1:122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</row>
    <row r="69" spans="1:122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</row>
    <row r="70" spans="1:122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</row>
    <row r="71" spans="1:122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</row>
    <row r="72" spans="1:122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</row>
    <row r="73" spans="1:122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</row>
    <row r="74" spans="1:122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</row>
    <row r="75" spans="1:122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</row>
    <row r="76" spans="1:122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</row>
    <row r="77" spans="1:122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</row>
    <row r="78" spans="1:122" ht="18" hidden="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7" t="s">
        <v>22</v>
      </c>
      <c r="AA78" s="7" t="s">
        <v>23</v>
      </c>
      <c r="AB78" s="7" t="s">
        <v>24</v>
      </c>
      <c r="AC78" s="7" t="s">
        <v>25</v>
      </c>
      <c r="AD78" s="7" t="s">
        <v>6</v>
      </c>
      <c r="AE78" s="7" t="s">
        <v>11</v>
      </c>
      <c r="AF78" s="7" t="s">
        <v>5</v>
      </c>
      <c r="AG78" s="7" t="s">
        <v>26</v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43" t="s">
        <v>22</v>
      </c>
      <c r="CH78" s="43" t="s">
        <v>23</v>
      </c>
      <c r="CI78" s="43" t="s">
        <v>24</v>
      </c>
      <c r="CJ78" s="43" t="s">
        <v>25</v>
      </c>
      <c r="CK78" s="43" t="s">
        <v>6</v>
      </c>
      <c r="CL78" s="43" t="s">
        <v>11</v>
      </c>
      <c r="CM78" s="43" t="s">
        <v>5</v>
      </c>
      <c r="CN78" s="43" t="s">
        <v>26</v>
      </c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43" t="s">
        <v>22</v>
      </c>
      <c r="DL78" s="43" t="s">
        <v>23</v>
      </c>
      <c r="DM78" s="43" t="s">
        <v>24</v>
      </c>
      <c r="DN78" s="43" t="s">
        <v>25</v>
      </c>
      <c r="DO78" s="43" t="s">
        <v>6</v>
      </c>
      <c r="DP78" s="43" t="s">
        <v>11</v>
      </c>
      <c r="DQ78" s="43" t="s">
        <v>5</v>
      </c>
      <c r="DR78" s="43" t="s">
        <v>26</v>
      </c>
    </row>
    <row r="79" spans="1:122" ht="18" hidden="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2"/>
      <c r="P79" s="2"/>
      <c r="Q79" s="2"/>
      <c r="R79" s="2"/>
      <c r="S79" s="2"/>
      <c r="T79" s="2"/>
      <c r="U79" s="2"/>
      <c r="V79" s="2"/>
      <c r="W79" s="2"/>
      <c r="X79" s="182" t="s">
        <v>21</v>
      </c>
      <c r="Y79" s="1" t="str">
        <f t="shared" ref="Y79:AG79" si="262">N9</f>
        <v>CASCAIS</v>
      </c>
      <c r="Z79" s="183">
        <f t="shared" si="262"/>
        <v>3</v>
      </c>
      <c r="AA79" s="1">
        <f t="shared" si="262"/>
        <v>1</v>
      </c>
      <c r="AB79" s="1">
        <f t="shared" si="262"/>
        <v>0</v>
      </c>
      <c r="AC79" s="1">
        <f t="shared" si="262"/>
        <v>2</v>
      </c>
      <c r="AD79" s="1">
        <f t="shared" si="262"/>
        <v>3</v>
      </c>
      <c r="AE79" s="1">
        <f t="shared" si="262"/>
        <v>22</v>
      </c>
      <c r="AF79" s="1">
        <f t="shared" si="262"/>
        <v>-19</v>
      </c>
      <c r="AG79" s="1">
        <f t="shared" si="262"/>
        <v>3</v>
      </c>
      <c r="AH79" s="2" t="str">
        <f t="shared" ref="AH79:AH84" si="263">Y79</f>
        <v>CASCAIS</v>
      </c>
      <c r="AI79" s="2">
        <f t="shared" ref="AI79:AI84" si="264">AG79</f>
        <v>3</v>
      </c>
      <c r="AJ79" s="12" t="str">
        <f>IF(AI79&gt;=AI80,AH79,AH80)</f>
        <v>CASCAIS</v>
      </c>
      <c r="AK79" s="72">
        <f t="shared" ref="AK79:AK84" si="265">VLOOKUP(AJ79,$Y$79:$AG$84,9,FALSE)</f>
        <v>3</v>
      </c>
      <c r="AL79" s="184" t="str">
        <f>IF(AK79&gt;=AK81,AJ79,AJ81)</f>
        <v>CARCAVELOS</v>
      </c>
      <c r="AM79" s="72">
        <f t="shared" ref="AM79:AM84" si="266">VLOOKUP(AL79,$Y$79:$AG$84,9,FALSE)</f>
        <v>4</v>
      </c>
      <c r="AN79" s="184" t="str">
        <f>IF(AM79&gt;=AM82,AL79,AL82)</f>
        <v>CARCAVELOS</v>
      </c>
      <c r="AO79" s="72">
        <f t="shared" ref="AO79:AO84" si="267">VLOOKUP(AN79,$Y$79:$AG$84,9,FALSE)</f>
        <v>4</v>
      </c>
      <c r="AP79" s="184" t="e">
        <f>IF(AO79&gt;=AO83,AN79,AN83)</f>
        <v>#REF!</v>
      </c>
      <c r="AQ79" s="72" t="e">
        <f t="shared" ref="AQ79:AQ84" si="268">VLOOKUP(AP79,$Y$79:$AG$84,9,FALSE)</f>
        <v>#REF!</v>
      </c>
      <c r="AR79" s="184" t="e">
        <f>IF(AQ79&gt;=AQ84,AP79,AP84)</f>
        <v>#REF!</v>
      </c>
      <c r="AS79" s="72" t="e">
        <f t="shared" ref="AS79:AS84" si="269">VLOOKUP(AR79,$Y$79:$AG$84,9,FALSE)</f>
        <v>#REF!</v>
      </c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185" t="e">
        <f t="shared" ref="BN79:BO79" si="270">AR79</f>
        <v>#REF!</v>
      </c>
      <c r="BO79" s="186" t="e">
        <f t="shared" si="270"/>
        <v>#REF!</v>
      </c>
      <c r="BP79" s="2" t="e">
        <f t="shared" ref="BP79:BP84" si="271">VLOOKUP(BN79,$Y$79:$AG$84,8,FALSE)</f>
        <v>#REF!</v>
      </c>
      <c r="BQ79" s="184" t="e">
        <f>IF(AND(BO79=BO80,BP80&gt;BP79),BN80,BN79)</f>
        <v>#REF!</v>
      </c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186" t="e">
        <f>BO79</f>
        <v>#REF!</v>
      </c>
      <c r="CE79" s="185" t="e">
        <f>BQ79</f>
        <v>#REF!</v>
      </c>
      <c r="CF79" s="187" t="e">
        <f t="shared" ref="CF79:CF84" si="272">CE79</f>
        <v>#REF!</v>
      </c>
      <c r="CG79" s="187" t="e">
        <f t="shared" ref="CG79:CG84" si="273">VLOOKUP($CE79,$Y$79:$AG$84,2,FALSE)</f>
        <v>#REF!</v>
      </c>
      <c r="CH79" s="187" t="e">
        <f t="shared" ref="CH79:CH84" si="274">VLOOKUP($CE79,$Y$79:$AG$84,3,FALSE)</f>
        <v>#REF!</v>
      </c>
      <c r="CI79" s="187" t="e">
        <f t="shared" ref="CI79:CI84" si="275">VLOOKUP($CE79,$Y$79:$AG$84,4,FALSE)</f>
        <v>#REF!</v>
      </c>
      <c r="CJ79" s="187" t="e">
        <f t="shared" ref="CJ79:CJ84" si="276">VLOOKUP($CE79,$Y$79:$AG$84,5,FALSE)</f>
        <v>#REF!</v>
      </c>
      <c r="CK79" s="187" t="e">
        <f t="shared" ref="CK79:CK84" si="277">VLOOKUP($CE79,$Y$79:$AG$84,6,FALSE)</f>
        <v>#REF!</v>
      </c>
      <c r="CL79" s="187" t="e">
        <f t="shared" ref="CL79:CL84" si="278">VLOOKUP($CE79,$Y$79:$AG$84,7,FALSE)</f>
        <v>#REF!</v>
      </c>
      <c r="CM79" s="187" t="e">
        <f t="shared" ref="CM79:CM84" si="279">VLOOKUP($CE79,$Y$79:$AG$84,8,FALSE)</f>
        <v>#REF!</v>
      </c>
      <c r="CN79" s="187" t="e">
        <f t="shared" ref="CN79:CN84" si="280">VLOOKUP($CE79,$Y$79:$AG$84,9,FALSE)</f>
        <v>#REF!</v>
      </c>
      <c r="CO79" s="185" t="e">
        <f t="shared" ref="CO79:CO84" si="281">CF79</f>
        <v>#REF!</v>
      </c>
      <c r="CP79" s="185" t="e">
        <f t="shared" ref="CP79:CP84" si="282">VLOOKUP(CO79,$Y$79:$AG$84,9,FALSE)</f>
        <v>#REF!</v>
      </c>
      <c r="CQ79" s="185" t="e">
        <f t="shared" ref="CQ79:CQ84" si="283">VLOOKUP(CO79,$Y$79:$AG$84,8,FALSE)</f>
        <v>#REF!</v>
      </c>
      <c r="CR79" s="185" t="e">
        <f t="shared" ref="CR79:CR84" si="284">VLOOKUP(CO79,$Y$79:$AG$84,6,FALSE)</f>
        <v>#REF!</v>
      </c>
      <c r="CS79" s="70" t="e">
        <f>IF(AND(CP79=CP80,CQ79=CQ80,CR80&gt;CR79),CO80,CO79)</f>
        <v>#REF!</v>
      </c>
      <c r="CT79" s="2" t="e">
        <f t="shared" ref="CT79:CT84" si="285">VLOOKUP(CS79,$Y$79:$AG$84,9,FALSE)</f>
        <v>#REF!</v>
      </c>
      <c r="CU79" s="2" t="e">
        <f t="shared" ref="CU79:CU84" si="286">VLOOKUP(CS79,$Y$79:$AG$84,8,FALSE)</f>
        <v>#REF!</v>
      </c>
      <c r="CV79" s="2" t="e">
        <f t="shared" ref="CV79:CV84" si="287">VLOOKUP(CS79,$Y$79:$AG$84,6,FALSE)</f>
        <v>#REF!</v>
      </c>
      <c r="CW79" s="68" t="e">
        <f t="shared" ref="CW79:CW80" si="288">IF(AND(CT79=CT81,CU79=CU81,CV81&gt;CV79),CS81,CS79)</f>
        <v>#REF!</v>
      </c>
      <c r="CX79" s="2" t="e">
        <f t="shared" ref="CX79:CX84" si="289">VLOOKUP(CW79,$Y$79:$AG$84,9,FALSE)</f>
        <v>#REF!</v>
      </c>
      <c r="CY79" s="2" t="e">
        <f t="shared" ref="CY79:CY84" si="290">VLOOKUP(CW79,$Y$79:$AG$84,8,FALSE)</f>
        <v>#REF!</v>
      </c>
      <c r="CZ79" s="2" t="e">
        <f t="shared" ref="CZ79:CZ84" si="291">VLOOKUP(CW79,$Y$79:$AG$84,6,FALSE)</f>
        <v>#REF!</v>
      </c>
      <c r="DA79" s="70" t="e">
        <f>IF(AND(CX79=CX80,CY79=CY80,CZ80&gt;CZ79),CW80,CW79)</f>
        <v>#REF!</v>
      </c>
      <c r="DB79" s="2"/>
      <c r="DC79" s="2"/>
      <c r="DD79" s="2"/>
      <c r="DE79" s="2"/>
      <c r="DF79" s="2"/>
      <c r="DG79" s="2"/>
      <c r="DH79" s="2"/>
      <c r="DI79" s="2"/>
      <c r="DJ79" s="187" t="e">
        <f t="shared" ref="DJ79:DJ80" si="292">DA79</f>
        <v>#REF!</v>
      </c>
      <c r="DK79" s="187" t="e">
        <f t="shared" ref="DK79:DK84" si="293">VLOOKUP($DJ79,$Y$79:$AG$84,2,FALSE)</f>
        <v>#REF!</v>
      </c>
      <c r="DL79" s="187" t="e">
        <f t="shared" ref="DL79:DL84" si="294">VLOOKUP($DJ79,$Y$79:$AG$84,3,FALSE)</f>
        <v>#REF!</v>
      </c>
      <c r="DM79" s="187" t="e">
        <f t="shared" ref="DM79:DM84" si="295">VLOOKUP($DJ79,$Y$79:$AG$84,4,FALSE)</f>
        <v>#REF!</v>
      </c>
      <c r="DN79" s="187" t="e">
        <f t="shared" ref="DN79:DN84" si="296">VLOOKUP($DJ79,$Y$79:$AG$84,5,FALSE)</f>
        <v>#REF!</v>
      </c>
      <c r="DO79" s="187" t="e">
        <f t="shared" ref="DO79:DO84" si="297">VLOOKUP($DJ79,$Y$79:$AG$84,6,FALSE)</f>
        <v>#REF!</v>
      </c>
      <c r="DP79" s="187" t="e">
        <f t="shared" ref="DP79:DP84" si="298">VLOOKUP($DJ79,$Y$79:$AG$84,7,FALSE)</f>
        <v>#REF!</v>
      </c>
      <c r="DQ79" s="187" t="e">
        <f t="shared" ref="DQ79:DQ84" si="299">VLOOKUP($DJ79,$Y$79:$AG$84,8,FALSE)</f>
        <v>#REF!</v>
      </c>
      <c r="DR79" s="187" t="e">
        <f t="shared" ref="DR79:DR84" si="300">VLOOKUP($DJ79,$Y$79:$AG$84,9,FALSE)</f>
        <v>#REF!</v>
      </c>
    </row>
    <row r="80" spans="1:122" ht="18" hidden="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2"/>
      <c r="P80" s="2"/>
      <c r="Q80" s="2"/>
      <c r="R80" s="2"/>
      <c r="S80" s="2"/>
      <c r="T80" s="2"/>
      <c r="U80" s="2"/>
      <c r="V80" s="2"/>
      <c r="W80" s="2"/>
      <c r="X80" s="182" t="s">
        <v>29</v>
      </c>
      <c r="Y80" s="1" t="str">
        <f t="shared" ref="Y80:AG80" si="301">N15</f>
        <v>TIRES</v>
      </c>
      <c r="Z80" s="183">
        <f t="shared" si="301"/>
        <v>3</v>
      </c>
      <c r="AA80" s="1">
        <f t="shared" si="301"/>
        <v>1</v>
      </c>
      <c r="AB80" s="1">
        <f t="shared" si="301"/>
        <v>0</v>
      </c>
      <c r="AC80" s="1">
        <f t="shared" si="301"/>
        <v>2</v>
      </c>
      <c r="AD80" s="1">
        <f t="shared" si="301"/>
        <v>16</v>
      </c>
      <c r="AE80" s="1">
        <f t="shared" si="301"/>
        <v>11</v>
      </c>
      <c r="AF80" s="1">
        <f t="shared" si="301"/>
        <v>5</v>
      </c>
      <c r="AG80" s="1">
        <f t="shared" si="301"/>
        <v>3</v>
      </c>
      <c r="AH80" s="2" t="str">
        <f t="shared" si="263"/>
        <v>TIRES</v>
      </c>
      <c r="AI80" s="2">
        <f t="shared" si="264"/>
        <v>3</v>
      </c>
      <c r="AJ80" s="12" t="str">
        <f>IF(AI80&lt;=AI79,AH80,AH79)</f>
        <v>TIRES</v>
      </c>
      <c r="AK80" s="72">
        <f t="shared" si="265"/>
        <v>3</v>
      </c>
      <c r="AL80" s="2" t="str">
        <f>AJ80</f>
        <v>TIRES</v>
      </c>
      <c r="AM80" s="72">
        <f t="shared" si="266"/>
        <v>3</v>
      </c>
      <c r="AN80" s="2" t="str">
        <f t="shared" ref="AN80:AN81" si="302">AL80</f>
        <v>TIRES</v>
      </c>
      <c r="AO80" s="72">
        <f t="shared" si="267"/>
        <v>3</v>
      </c>
      <c r="AP80" s="2" t="str">
        <f t="shared" ref="AP80:AP82" si="303">AN80</f>
        <v>TIRES</v>
      </c>
      <c r="AQ80" s="72">
        <f t="shared" si="268"/>
        <v>3</v>
      </c>
      <c r="AR80" s="2" t="str">
        <f t="shared" ref="AR80:AR83" si="304">AP80</f>
        <v>TIRES</v>
      </c>
      <c r="AS80" s="72">
        <f t="shared" si="269"/>
        <v>3</v>
      </c>
      <c r="AT80" s="184" t="str">
        <f>IF(AS80&gt;=AS81,AR80,AR81)</f>
        <v>TIRES</v>
      </c>
      <c r="AU80" s="72">
        <f t="shared" ref="AU80:AU84" si="305">VLOOKUP(AT80,$Y$79:$AG$84,9,FALSE)</f>
        <v>3</v>
      </c>
      <c r="AV80" s="184" t="str">
        <f>IF(AU80&gt;=AU82,AT80,AT82)</f>
        <v>TIRES</v>
      </c>
      <c r="AW80" s="72">
        <f t="shared" ref="AW80:AW84" si="306">VLOOKUP(AV80,$Y$79:$AG$84,9,FALSE)</f>
        <v>3</v>
      </c>
      <c r="AX80" s="184" t="e">
        <f>IF(AW80&gt;=AW83,AV80,AV83)</f>
        <v>#REF!</v>
      </c>
      <c r="AY80" s="72" t="e">
        <f t="shared" ref="AY80:AY84" si="307">VLOOKUP(AX80,$Y$79:$AG$84,9,FALSE)</f>
        <v>#REF!</v>
      </c>
      <c r="AZ80" s="184" t="e">
        <f>IF(AY80&gt;=AY84,AX80,AX84)</f>
        <v>#REF!</v>
      </c>
      <c r="BA80" s="72" t="e">
        <f t="shared" ref="BA80:BA84" si="308">VLOOKUP(AZ80,$Y$79:$AG$84,9,FALSE)</f>
        <v>#REF!</v>
      </c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185" t="e">
        <f t="shared" ref="BN80:BO80" si="309">AZ80</f>
        <v>#REF!</v>
      </c>
      <c r="BO80" s="186" t="e">
        <f t="shared" si="309"/>
        <v>#REF!</v>
      </c>
      <c r="BP80" s="2" t="e">
        <f t="shared" si="271"/>
        <v>#REF!</v>
      </c>
      <c r="BQ80" s="184" t="e">
        <f>IF(AND(BO79=BO80,BP80&gt;BP79),BN79,BN80)</f>
        <v>#REF!</v>
      </c>
      <c r="BR80" s="2" t="e">
        <f t="shared" ref="BR80:BR84" si="310">VLOOKUP(BQ80,$Y$79:$AG$84,9,FALSE)</f>
        <v>#REF!</v>
      </c>
      <c r="BS80" s="2" t="e">
        <f t="shared" ref="BS80:BS84" si="311">VLOOKUP(BQ80,$Y$79:$AG$84,8,FALSE)</f>
        <v>#REF!</v>
      </c>
      <c r="BT80" s="184" t="e">
        <f>IF(AND(BR80=BR81,BS81&gt;BS80),BQ81,BQ80)</f>
        <v>#REF!</v>
      </c>
      <c r="BU80" s="2"/>
      <c r="BV80" s="2"/>
      <c r="BW80" s="2"/>
      <c r="BX80" s="2"/>
      <c r="BY80" s="2"/>
      <c r="BZ80" s="2"/>
      <c r="CA80" s="2"/>
      <c r="CB80" s="2"/>
      <c r="CC80" s="2"/>
      <c r="CD80" s="185" t="e">
        <f>BR80</f>
        <v>#REF!</v>
      </c>
      <c r="CE80" s="185" t="e">
        <f>BT80</f>
        <v>#REF!</v>
      </c>
      <c r="CF80" s="187" t="e">
        <f t="shared" si="272"/>
        <v>#REF!</v>
      </c>
      <c r="CG80" s="187" t="e">
        <f t="shared" si="273"/>
        <v>#REF!</v>
      </c>
      <c r="CH80" s="187" t="e">
        <f t="shared" si="274"/>
        <v>#REF!</v>
      </c>
      <c r="CI80" s="187" t="e">
        <f t="shared" si="275"/>
        <v>#REF!</v>
      </c>
      <c r="CJ80" s="187" t="e">
        <f t="shared" si="276"/>
        <v>#REF!</v>
      </c>
      <c r="CK80" s="187" t="e">
        <f t="shared" si="277"/>
        <v>#REF!</v>
      </c>
      <c r="CL80" s="187" t="e">
        <f t="shared" si="278"/>
        <v>#REF!</v>
      </c>
      <c r="CM80" s="187" t="e">
        <f t="shared" si="279"/>
        <v>#REF!</v>
      </c>
      <c r="CN80" s="187" t="e">
        <f t="shared" si="280"/>
        <v>#REF!</v>
      </c>
      <c r="CO80" s="185" t="e">
        <f t="shared" si="281"/>
        <v>#REF!</v>
      </c>
      <c r="CP80" s="185" t="e">
        <f t="shared" si="282"/>
        <v>#REF!</v>
      </c>
      <c r="CQ80" s="185" t="e">
        <f t="shared" si="283"/>
        <v>#REF!</v>
      </c>
      <c r="CR80" s="185" t="e">
        <f t="shared" si="284"/>
        <v>#REF!</v>
      </c>
      <c r="CS80" s="70" t="e">
        <f>IF(AND(CP79=CP80,CQ79=CQ80,CR80&gt;CR79),CO79,CO80)</f>
        <v>#REF!</v>
      </c>
      <c r="CT80" s="2" t="e">
        <f t="shared" si="285"/>
        <v>#REF!</v>
      </c>
      <c r="CU80" s="2" t="e">
        <f t="shared" si="286"/>
        <v>#REF!</v>
      </c>
      <c r="CV80" s="2" t="e">
        <f t="shared" si="287"/>
        <v>#REF!</v>
      </c>
      <c r="CW80" s="69" t="e">
        <f t="shared" si="288"/>
        <v>#REF!</v>
      </c>
      <c r="CX80" s="2" t="e">
        <f t="shared" si="289"/>
        <v>#REF!</v>
      </c>
      <c r="CY80" s="2" t="e">
        <f t="shared" si="290"/>
        <v>#REF!</v>
      </c>
      <c r="CZ80" s="2" t="e">
        <f t="shared" si="291"/>
        <v>#REF!</v>
      </c>
      <c r="DA80" s="70" t="e">
        <f>IF(AND(CX79=CX80,CY79=CY80,CZ80&gt;CZ79),CW79,CW80)</f>
        <v>#REF!</v>
      </c>
      <c r="DB80" s="2"/>
      <c r="DC80" s="2"/>
      <c r="DD80" s="2"/>
      <c r="DE80" s="2"/>
      <c r="DF80" s="2"/>
      <c r="DG80" s="2"/>
      <c r="DH80" s="2"/>
      <c r="DI80" s="2"/>
      <c r="DJ80" s="187" t="e">
        <f t="shared" si="292"/>
        <v>#REF!</v>
      </c>
      <c r="DK80" s="187" t="e">
        <f t="shared" si="293"/>
        <v>#REF!</v>
      </c>
      <c r="DL80" s="187" t="e">
        <f t="shared" si="294"/>
        <v>#REF!</v>
      </c>
      <c r="DM80" s="187" t="e">
        <f t="shared" si="295"/>
        <v>#REF!</v>
      </c>
      <c r="DN80" s="187" t="e">
        <f t="shared" si="296"/>
        <v>#REF!</v>
      </c>
      <c r="DO80" s="187" t="e">
        <f t="shared" si="297"/>
        <v>#REF!</v>
      </c>
      <c r="DP80" s="187" t="e">
        <f t="shared" si="298"/>
        <v>#REF!</v>
      </c>
      <c r="DQ80" s="187" t="e">
        <f t="shared" si="299"/>
        <v>#REF!</v>
      </c>
      <c r="DR80" s="187" t="e">
        <f t="shared" si="300"/>
        <v>#REF!</v>
      </c>
    </row>
    <row r="81" spans="1:122" ht="18" hidden="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2"/>
      <c r="P81" s="2"/>
      <c r="Q81" s="2"/>
      <c r="R81" s="2"/>
      <c r="S81" s="2"/>
      <c r="T81" s="2"/>
      <c r="U81" s="2"/>
      <c r="V81" s="2"/>
      <c r="W81" s="2"/>
      <c r="X81" s="182" t="s">
        <v>34</v>
      </c>
      <c r="Y81" s="1" t="str">
        <f t="shared" ref="Y81:AG81" si="312">N21</f>
        <v>CARCAVELOS</v>
      </c>
      <c r="Z81" s="183">
        <f t="shared" si="312"/>
        <v>3</v>
      </c>
      <c r="AA81" s="1">
        <f t="shared" si="312"/>
        <v>1</v>
      </c>
      <c r="AB81" s="1">
        <f t="shared" si="312"/>
        <v>1</v>
      </c>
      <c r="AC81" s="1">
        <f t="shared" si="312"/>
        <v>1</v>
      </c>
      <c r="AD81" s="1">
        <f t="shared" si="312"/>
        <v>11</v>
      </c>
      <c r="AE81" s="1">
        <f t="shared" si="312"/>
        <v>10</v>
      </c>
      <c r="AF81" s="1">
        <f t="shared" si="312"/>
        <v>1</v>
      </c>
      <c r="AG81" s="1">
        <f t="shared" si="312"/>
        <v>4</v>
      </c>
      <c r="AH81" s="2" t="str">
        <f t="shared" si="263"/>
        <v>CARCAVELOS</v>
      </c>
      <c r="AI81" s="2">
        <f t="shared" si="264"/>
        <v>4</v>
      </c>
      <c r="AJ81" s="2" t="str">
        <f t="shared" ref="AJ81:AJ84" si="313">AH81</f>
        <v>CARCAVELOS</v>
      </c>
      <c r="AK81" s="72">
        <f t="shared" si="265"/>
        <v>4</v>
      </c>
      <c r="AL81" s="184" t="str">
        <f>IF(AK81&lt;=AK79,AJ81,AJ79)</f>
        <v>CASCAIS</v>
      </c>
      <c r="AM81" s="72">
        <f t="shared" si="266"/>
        <v>3</v>
      </c>
      <c r="AN81" s="2" t="str">
        <f t="shared" si="302"/>
        <v>CASCAIS</v>
      </c>
      <c r="AO81" s="72">
        <f t="shared" si="267"/>
        <v>3</v>
      </c>
      <c r="AP81" s="2" t="str">
        <f t="shared" si="303"/>
        <v>CASCAIS</v>
      </c>
      <c r="AQ81" s="72">
        <f t="shared" si="268"/>
        <v>3</v>
      </c>
      <c r="AR81" s="2" t="str">
        <f t="shared" si="304"/>
        <v>CASCAIS</v>
      </c>
      <c r="AS81" s="72">
        <f t="shared" si="269"/>
        <v>3</v>
      </c>
      <c r="AT81" s="184" t="str">
        <f>IF(AS81&lt;=AS80,AR81,AR80)</f>
        <v>CASCAIS</v>
      </c>
      <c r="AU81" s="72">
        <f t="shared" si="305"/>
        <v>3</v>
      </c>
      <c r="AV81" s="2" t="str">
        <f>AT81</f>
        <v>CASCAIS</v>
      </c>
      <c r="AW81" s="72">
        <f t="shared" si="306"/>
        <v>3</v>
      </c>
      <c r="AX81" s="2" t="str">
        <f t="shared" ref="AX81:AX82" si="314">AV81</f>
        <v>CASCAIS</v>
      </c>
      <c r="AY81" s="72">
        <f t="shared" si="307"/>
        <v>3</v>
      </c>
      <c r="AZ81" s="2" t="str">
        <f t="shared" ref="AZ81:AZ83" si="315">AX81</f>
        <v>CASCAIS</v>
      </c>
      <c r="BA81" s="72">
        <f t="shared" si="308"/>
        <v>3</v>
      </c>
      <c r="BB81" s="184" t="str">
        <f>IF(BA81&gt;=BA82,AZ81,AZ82)</f>
        <v>CASCAIS</v>
      </c>
      <c r="BC81" s="72">
        <f t="shared" ref="BC81:BC84" si="316">VLOOKUP(BB81,$Y$79:$AG$84,9,FALSE)</f>
        <v>3</v>
      </c>
      <c r="BD81" s="184" t="e">
        <f>IF(BC81&gt;=BC83,BB81,BB83)</f>
        <v>#REF!</v>
      </c>
      <c r="BE81" s="72" t="e">
        <f t="shared" ref="BE81:BE84" si="317">VLOOKUP(BD81,$Y$79:$AG$84,9,FALSE)</f>
        <v>#REF!</v>
      </c>
      <c r="BF81" s="184" t="e">
        <f>IF(BE81&gt;=BE84,BD81,BD84)</f>
        <v>#REF!</v>
      </c>
      <c r="BG81" s="72" t="e">
        <f t="shared" ref="BG81:BG84" si="318">VLOOKUP(BF81,$Y$79:$AG$84,9,FALSE)</f>
        <v>#REF!</v>
      </c>
      <c r="BH81" s="2"/>
      <c r="BI81" s="2"/>
      <c r="BJ81" s="2"/>
      <c r="BK81" s="2"/>
      <c r="BL81" s="2"/>
      <c r="BM81" s="2"/>
      <c r="BN81" s="185" t="e">
        <f t="shared" ref="BN81:BO81" si="319">BF81</f>
        <v>#REF!</v>
      </c>
      <c r="BO81" s="186" t="e">
        <f t="shared" si="319"/>
        <v>#REF!</v>
      </c>
      <c r="BP81" s="2" t="e">
        <f t="shared" si="271"/>
        <v>#REF!</v>
      </c>
      <c r="BQ81" s="2" t="e">
        <f t="shared" ref="BQ81:BQ84" si="320">BN81</f>
        <v>#REF!</v>
      </c>
      <c r="BR81" s="2" t="e">
        <f t="shared" si="310"/>
        <v>#REF!</v>
      </c>
      <c r="BS81" s="2" t="e">
        <f t="shared" si="311"/>
        <v>#REF!</v>
      </c>
      <c r="BT81" s="184" t="e">
        <f>IF(AND(BR80=BR81,BS81&gt;BS80),BQ80,BQ81)</f>
        <v>#REF!</v>
      </c>
      <c r="BU81" s="2" t="e">
        <f t="shared" ref="BU81:BU84" si="321">VLOOKUP(BT81,$Y$79:$AG$84,9,FALSE)</f>
        <v>#REF!</v>
      </c>
      <c r="BV81" s="2" t="e">
        <f t="shared" ref="BV81:BV84" si="322">VLOOKUP(BT81,$Y$79:$AG$84,8,FALSE)</f>
        <v>#REF!</v>
      </c>
      <c r="BW81" s="184" t="e">
        <f>IF(AND(BU81=BU82,BV82&gt;BV81),BT82,BT81)</f>
        <v>#REF!</v>
      </c>
      <c r="BX81" s="2"/>
      <c r="BY81" s="2"/>
      <c r="BZ81" s="2"/>
      <c r="CA81" s="2"/>
      <c r="CB81" s="2"/>
      <c r="CC81" s="2"/>
      <c r="CD81" s="185" t="e">
        <f>BU81</f>
        <v>#REF!</v>
      </c>
      <c r="CE81" s="185" t="e">
        <f>BW81</f>
        <v>#REF!</v>
      </c>
      <c r="CF81" s="187" t="e">
        <f t="shared" si="272"/>
        <v>#REF!</v>
      </c>
      <c r="CG81" s="187" t="e">
        <f t="shared" si="273"/>
        <v>#REF!</v>
      </c>
      <c r="CH81" s="187" t="e">
        <f t="shared" si="274"/>
        <v>#REF!</v>
      </c>
      <c r="CI81" s="187" t="e">
        <f t="shared" si="275"/>
        <v>#REF!</v>
      </c>
      <c r="CJ81" s="187" t="e">
        <f t="shared" si="276"/>
        <v>#REF!</v>
      </c>
      <c r="CK81" s="187" t="e">
        <f t="shared" si="277"/>
        <v>#REF!</v>
      </c>
      <c r="CL81" s="187" t="e">
        <f t="shared" si="278"/>
        <v>#REF!</v>
      </c>
      <c r="CM81" s="187" t="e">
        <f t="shared" si="279"/>
        <v>#REF!</v>
      </c>
      <c r="CN81" s="187" t="e">
        <f t="shared" si="280"/>
        <v>#REF!</v>
      </c>
      <c r="CO81" s="185" t="e">
        <f t="shared" si="281"/>
        <v>#REF!</v>
      </c>
      <c r="CP81" s="185" t="e">
        <f t="shared" si="282"/>
        <v>#REF!</v>
      </c>
      <c r="CQ81" s="185" t="e">
        <f t="shared" si="283"/>
        <v>#REF!</v>
      </c>
      <c r="CR81" s="185" t="e">
        <f t="shared" si="284"/>
        <v>#REF!</v>
      </c>
      <c r="CS81" s="5" t="e">
        <f>IF(AND(CP81=CP82,CQ81=CQ82,CR82&gt;CR81),CO82,CO81)</f>
        <v>#REF!</v>
      </c>
      <c r="CT81" s="2" t="e">
        <f t="shared" si="285"/>
        <v>#REF!</v>
      </c>
      <c r="CU81" s="2" t="e">
        <f t="shared" si="286"/>
        <v>#REF!</v>
      </c>
      <c r="CV81" s="2" t="e">
        <f t="shared" si="287"/>
        <v>#REF!</v>
      </c>
      <c r="CW81" s="68" t="e">
        <f t="shared" ref="CW81:CW82" si="323">IF(AND(CT79=CT81,CU79=CU81,CV81&gt;CV79),CS79,CS81)</f>
        <v>#REF!</v>
      </c>
      <c r="CX81" s="2" t="e">
        <f t="shared" si="289"/>
        <v>#REF!</v>
      </c>
      <c r="CY81" s="2" t="e">
        <f t="shared" si="290"/>
        <v>#REF!</v>
      </c>
      <c r="CZ81" s="2" t="e">
        <f t="shared" si="291"/>
        <v>#REF!</v>
      </c>
      <c r="DA81" s="5" t="e">
        <f>IF(AND(CX81=CX82,CY81=CY82,CZ82&gt;CZ81),CW82,CW81)</f>
        <v>#REF!</v>
      </c>
      <c r="DB81" s="2" t="e">
        <f t="shared" ref="DB81:DB84" si="324">VLOOKUP(DA81,$Y$79:$AG$84,9,FALSE)</f>
        <v>#REF!</v>
      </c>
      <c r="DC81" s="2" t="e">
        <f t="shared" ref="DC81:DC84" si="325">VLOOKUP(DA81,$Y$79:$AG$84,8,FALSE)</f>
        <v>#REF!</v>
      </c>
      <c r="DD81" s="2" t="e">
        <f t="shared" ref="DD81:DD84" si="326">VLOOKUP(DA81,$Y$79:$AG$84,6,FALSE)</f>
        <v>#REF!</v>
      </c>
      <c r="DE81" s="70" t="e">
        <f>IF(AND(DB81=DB82,DC81=DC82,DD82&gt;DD81),DA82,DA81)</f>
        <v>#REF!</v>
      </c>
      <c r="DF81" s="2"/>
      <c r="DG81" s="2"/>
      <c r="DH81" s="2"/>
      <c r="DI81" s="2"/>
      <c r="DJ81" s="187" t="e">
        <f t="shared" ref="DJ81:DJ82" si="327">DE81</f>
        <v>#REF!</v>
      </c>
      <c r="DK81" s="187" t="e">
        <f t="shared" si="293"/>
        <v>#REF!</v>
      </c>
      <c r="DL81" s="187" t="e">
        <f t="shared" si="294"/>
        <v>#REF!</v>
      </c>
      <c r="DM81" s="187" t="e">
        <f t="shared" si="295"/>
        <v>#REF!</v>
      </c>
      <c r="DN81" s="187" t="e">
        <f t="shared" si="296"/>
        <v>#REF!</v>
      </c>
      <c r="DO81" s="187" t="e">
        <f t="shared" si="297"/>
        <v>#REF!</v>
      </c>
      <c r="DP81" s="187" t="e">
        <f t="shared" si="298"/>
        <v>#REF!</v>
      </c>
      <c r="DQ81" s="187" t="e">
        <f t="shared" si="299"/>
        <v>#REF!</v>
      </c>
      <c r="DR81" s="187" t="e">
        <f t="shared" si="300"/>
        <v>#REF!</v>
      </c>
    </row>
    <row r="82" spans="1:122" ht="18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2"/>
      <c r="P82" s="2"/>
      <c r="Q82" s="2"/>
      <c r="R82" s="2"/>
      <c r="S82" s="2"/>
      <c r="T82" s="2"/>
      <c r="U82" s="2"/>
      <c r="V82" s="2"/>
      <c r="W82" s="2"/>
      <c r="X82" s="182" t="s">
        <v>25</v>
      </c>
      <c r="Y82" s="1" t="str">
        <f t="shared" ref="Y82:AG82" si="328">N27</f>
        <v>REAL SC</v>
      </c>
      <c r="Z82" s="183">
        <f t="shared" si="328"/>
        <v>3</v>
      </c>
      <c r="AA82" s="1">
        <f t="shared" si="328"/>
        <v>1</v>
      </c>
      <c r="AB82" s="1">
        <f t="shared" si="328"/>
        <v>0</v>
      </c>
      <c r="AC82" s="1">
        <f t="shared" si="328"/>
        <v>2</v>
      </c>
      <c r="AD82" s="1">
        <f t="shared" si="328"/>
        <v>9</v>
      </c>
      <c r="AE82" s="1">
        <f t="shared" si="328"/>
        <v>10</v>
      </c>
      <c r="AF82" s="1">
        <f t="shared" si="328"/>
        <v>-1</v>
      </c>
      <c r="AG82" s="1">
        <f t="shared" si="328"/>
        <v>3</v>
      </c>
      <c r="AH82" s="2" t="str">
        <f t="shared" si="263"/>
        <v>REAL SC</v>
      </c>
      <c r="AI82" s="2">
        <f t="shared" si="264"/>
        <v>3</v>
      </c>
      <c r="AJ82" s="2" t="str">
        <f t="shared" si="313"/>
        <v>REAL SC</v>
      </c>
      <c r="AK82" s="72">
        <f t="shared" si="265"/>
        <v>3</v>
      </c>
      <c r="AL82" s="2" t="str">
        <f t="shared" ref="AL82:AL84" si="329">AJ82</f>
        <v>REAL SC</v>
      </c>
      <c r="AM82" s="72">
        <f t="shared" si="266"/>
        <v>3</v>
      </c>
      <c r="AN82" s="184" t="str">
        <f>IF(AM82&lt;=AM79,AL82,AL79)</f>
        <v>REAL SC</v>
      </c>
      <c r="AO82" s="72">
        <f t="shared" si="267"/>
        <v>3</v>
      </c>
      <c r="AP82" s="2" t="str">
        <f t="shared" si="303"/>
        <v>REAL SC</v>
      </c>
      <c r="AQ82" s="72">
        <f t="shared" si="268"/>
        <v>3</v>
      </c>
      <c r="AR82" s="2" t="str">
        <f t="shared" si="304"/>
        <v>REAL SC</v>
      </c>
      <c r="AS82" s="72">
        <f t="shared" si="269"/>
        <v>3</v>
      </c>
      <c r="AT82" s="2" t="str">
        <f t="shared" ref="AT82:AT84" si="330">AR82</f>
        <v>REAL SC</v>
      </c>
      <c r="AU82" s="72">
        <f t="shared" si="305"/>
        <v>3</v>
      </c>
      <c r="AV82" s="184" t="str">
        <f>IF(AU82&lt;=AU80,AT82,AT80)</f>
        <v>REAL SC</v>
      </c>
      <c r="AW82" s="72">
        <f t="shared" si="306"/>
        <v>3</v>
      </c>
      <c r="AX82" s="2" t="str">
        <f t="shared" si="314"/>
        <v>REAL SC</v>
      </c>
      <c r="AY82" s="72">
        <f t="shared" si="307"/>
        <v>3</v>
      </c>
      <c r="AZ82" s="2" t="str">
        <f t="shared" si="315"/>
        <v>REAL SC</v>
      </c>
      <c r="BA82" s="72">
        <f t="shared" si="308"/>
        <v>3</v>
      </c>
      <c r="BB82" s="184" t="str">
        <f>IF(BA82&lt;=BA81,AZ82,AZ81)</f>
        <v>REAL SC</v>
      </c>
      <c r="BC82" s="72">
        <f t="shared" si="316"/>
        <v>3</v>
      </c>
      <c r="BD82" s="2" t="str">
        <f>BB82</f>
        <v>REAL SC</v>
      </c>
      <c r="BE82" s="72">
        <f t="shared" si="317"/>
        <v>3</v>
      </c>
      <c r="BF82" s="2" t="str">
        <f t="shared" ref="BF82:BF83" si="331">BD82</f>
        <v>REAL SC</v>
      </c>
      <c r="BG82" s="72">
        <f t="shared" si="318"/>
        <v>3</v>
      </c>
      <c r="BH82" s="184" t="e">
        <f>IF(BG82&gt;=BG83,BF82,BF83)</f>
        <v>#REF!</v>
      </c>
      <c r="BI82" s="72" t="e">
        <f t="shared" ref="BI82:BI84" si="332">VLOOKUP(BH82,$Y$79:$AG$84,9,FALSE)</f>
        <v>#REF!</v>
      </c>
      <c r="BJ82" s="184" t="e">
        <f>IF(BI82&gt;=BI84,BH82,BH84)</f>
        <v>#REF!</v>
      </c>
      <c r="BK82" s="72" t="e">
        <f t="shared" ref="BK82:BK84" si="333">VLOOKUP(BJ82,$Y$79:$AG$84,9,FALSE)</f>
        <v>#REF!</v>
      </c>
      <c r="BL82" s="2"/>
      <c r="BM82" s="2"/>
      <c r="BN82" s="185" t="e">
        <f t="shared" ref="BN82:BO82" si="334">BJ82</f>
        <v>#REF!</v>
      </c>
      <c r="BO82" s="186" t="e">
        <f t="shared" si="334"/>
        <v>#REF!</v>
      </c>
      <c r="BP82" s="2" t="e">
        <f t="shared" si="271"/>
        <v>#REF!</v>
      </c>
      <c r="BQ82" s="2" t="e">
        <f t="shared" si="320"/>
        <v>#REF!</v>
      </c>
      <c r="BR82" s="2" t="e">
        <f t="shared" si="310"/>
        <v>#REF!</v>
      </c>
      <c r="BS82" s="2" t="e">
        <f t="shared" si="311"/>
        <v>#REF!</v>
      </c>
      <c r="BT82" s="2" t="e">
        <f t="shared" ref="BT82:BT84" si="335">BQ82</f>
        <v>#REF!</v>
      </c>
      <c r="BU82" s="2" t="e">
        <f t="shared" si="321"/>
        <v>#REF!</v>
      </c>
      <c r="BV82" s="2" t="e">
        <f t="shared" si="322"/>
        <v>#REF!</v>
      </c>
      <c r="BW82" s="184" t="e">
        <f>IF(AND(BU81=BU82,BV82&gt;BV81),BT81,BT82)</f>
        <v>#REF!</v>
      </c>
      <c r="BX82" s="2" t="e">
        <f t="shared" ref="BX82:BX84" si="336">VLOOKUP(BW82,$Y$79:$AG$84,9,FALSE)</f>
        <v>#REF!</v>
      </c>
      <c r="BY82" s="2" t="e">
        <f t="shared" ref="BY82:BY84" si="337">VLOOKUP(BW82,$Y$79:$AG$84,8,FALSE)</f>
        <v>#REF!</v>
      </c>
      <c r="BZ82" s="184" t="e">
        <f>IF(AND(BX82=BX83,BY83&gt;BY82),BW83,BW82)</f>
        <v>#REF!</v>
      </c>
      <c r="CA82" s="2"/>
      <c r="CB82" s="2"/>
      <c r="CC82" s="2"/>
      <c r="CD82" s="185" t="e">
        <f>BX82</f>
        <v>#REF!</v>
      </c>
      <c r="CE82" s="185" t="e">
        <f>BZ82</f>
        <v>#REF!</v>
      </c>
      <c r="CF82" s="187" t="e">
        <f t="shared" si="272"/>
        <v>#REF!</v>
      </c>
      <c r="CG82" s="187" t="e">
        <f t="shared" si="273"/>
        <v>#REF!</v>
      </c>
      <c r="CH82" s="187" t="e">
        <f t="shared" si="274"/>
        <v>#REF!</v>
      </c>
      <c r="CI82" s="187" t="e">
        <f t="shared" si="275"/>
        <v>#REF!</v>
      </c>
      <c r="CJ82" s="187" t="e">
        <f t="shared" si="276"/>
        <v>#REF!</v>
      </c>
      <c r="CK82" s="187" t="e">
        <f t="shared" si="277"/>
        <v>#REF!</v>
      </c>
      <c r="CL82" s="187" t="e">
        <f t="shared" si="278"/>
        <v>#REF!</v>
      </c>
      <c r="CM82" s="187" t="e">
        <f t="shared" si="279"/>
        <v>#REF!</v>
      </c>
      <c r="CN82" s="187" t="e">
        <f t="shared" si="280"/>
        <v>#REF!</v>
      </c>
      <c r="CO82" s="185" t="e">
        <f t="shared" si="281"/>
        <v>#REF!</v>
      </c>
      <c r="CP82" s="185" t="e">
        <f t="shared" si="282"/>
        <v>#REF!</v>
      </c>
      <c r="CQ82" s="185" t="e">
        <f t="shared" si="283"/>
        <v>#REF!</v>
      </c>
      <c r="CR82" s="185" t="e">
        <f t="shared" si="284"/>
        <v>#REF!</v>
      </c>
      <c r="CS82" s="5" t="e">
        <f>IF(AND(CP81=CP82,CQ81=CQ82,CR82&gt;CR81),CO81,CO82)</f>
        <v>#REF!</v>
      </c>
      <c r="CT82" s="2" t="e">
        <f t="shared" si="285"/>
        <v>#REF!</v>
      </c>
      <c r="CU82" s="2" t="e">
        <f t="shared" si="286"/>
        <v>#REF!</v>
      </c>
      <c r="CV82" s="2" t="e">
        <f t="shared" si="287"/>
        <v>#REF!</v>
      </c>
      <c r="CW82" s="69" t="e">
        <f t="shared" si="323"/>
        <v>#REF!</v>
      </c>
      <c r="CX82" s="2" t="e">
        <f t="shared" si="289"/>
        <v>#REF!</v>
      </c>
      <c r="CY82" s="2" t="e">
        <f t="shared" si="290"/>
        <v>#REF!</v>
      </c>
      <c r="CZ82" s="2" t="e">
        <f t="shared" si="291"/>
        <v>#REF!</v>
      </c>
      <c r="DA82" s="5" t="e">
        <f>IF(AND(CX81=CX82,CY81=CY82,CZ82&gt;CZ81),CW81,CW82)</f>
        <v>#REF!</v>
      </c>
      <c r="DB82" s="2" t="e">
        <f t="shared" si="324"/>
        <v>#REF!</v>
      </c>
      <c r="DC82" s="2" t="e">
        <f t="shared" si="325"/>
        <v>#REF!</v>
      </c>
      <c r="DD82" s="2" t="e">
        <f t="shared" si="326"/>
        <v>#REF!</v>
      </c>
      <c r="DE82" s="70" t="e">
        <f>IF(AND(DB81=DB82,DC81=DC82,DD82&gt;DD81),DA81,DA82)</f>
        <v>#REF!</v>
      </c>
      <c r="DF82" s="2"/>
      <c r="DG82" s="2"/>
      <c r="DH82" s="2"/>
      <c r="DI82" s="2"/>
      <c r="DJ82" s="187" t="e">
        <f t="shared" si="327"/>
        <v>#REF!</v>
      </c>
      <c r="DK82" s="187" t="e">
        <f t="shared" si="293"/>
        <v>#REF!</v>
      </c>
      <c r="DL82" s="187" t="e">
        <f t="shared" si="294"/>
        <v>#REF!</v>
      </c>
      <c r="DM82" s="187" t="e">
        <f t="shared" si="295"/>
        <v>#REF!</v>
      </c>
      <c r="DN82" s="187" t="e">
        <f t="shared" si="296"/>
        <v>#REF!</v>
      </c>
      <c r="DO82" s="187" t="e">
        <f t="shared" si="297"/>
        <v>#REF!</v>
      </c>
      <c r="DP82" s="187" t="e">
        <f t="shared" si="298"/>
        <v>#REF!</v>
      </c>
      <c r="DQ82" s="187" t="e">
        <f t="shared" si="299"/>
        <v>#REF!</v>
      </c>
      <c r="DR82" s="187" t="e">
        <f t="shared" si="300"/>
        <v>#REF!</v>
      </c>
    </row>
    <row r="83" spans="1:122" ht="18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2"/>
      <c r="P83" s="2"/>
      <c r="Q83" s="2"/>
      <c r="R83" s="2"/>
      <c r="S83" s="2"/>
      <c r="T83" s="2"/>
      <c r="U83" s="2"/>
      <c r="V83" s="2"/>
      <c r="W83" s="2"/>
      <c r="X83" s="182" t="s">
        <v>24</v>
      </c>
      <c r="Y83" s="1" t="e">
        <f t="shared" ref="Y83:AG83" si="338">#REF!</f>
        <v>#REF!</v>
      </c>
      <c r="Z83" s="1" t="e">
        <f t="shared" si="338"/>
        <v>#REF!</v>
      </c>
      <c r="AA83" s="1" t="e">
        <f t="shared" si="338"/>
        <v>#REF!</v>
      </c>
      <c r="AB83" s="1" t="e">
        <f t="shared" si="338"/>
        <v>#REF!</v>
      </c>
      <c r="AC83" s="1" t="e">
        <f t="shared" si="338"/>
        <v>#REF!</v>
      </c>
      <c r="AD83" s="1" t="e">
        <f t="shared" si="338"/>
        <v>#REF!</v>
      </c>
      <c r="AE83" s="1" t="e">
        <f t="shared" si="338"/>
        <v>#REF!</v>
      </c>
      <c r="AF83" s="1" t="e">
        <f t="shared" si="338"/>
        <v>#REF!</v>
      </c>
      <c r="AG83" s="1" t="e">
        <f t="shared" si="338"/>
        <v>#REF!</v>
      </c>
      <c r="AH83" s="2" t="e">
        <f t="shared" si="263"/>
        <v>#REF!</v>
      </c>
      <c r="AI83" s="2" t="e">
        <f t="shared" si="264"/>
        <v>#REF!</v>
      </c>
      <c r="AJ83" s="2" t="e">
        <f t="shared" si="313"/>
        <v>#REF!</v>
      </c>
      <c r="AK83" s="72" t="e">
        <f t="shared" si="265"/>
        <v>#REF!</v>
      </c>
      <c r="AL83" s="2" t="e">
        <f t="shared" si="329"/>
        <v>#REF!</v>
      </c>
      <c r="AM83" s="72" t="e">
        <f t="shared" si="266"/>
        <v>#REF!</v>
      </c>
      <c r="AN83" s="2" t="e">
        <f t="shared" ref="AN83:AN84" si="339">AL83</f>
        <v>#REF!</v>
      </c>
      <c r="AO83" s="72" t="e">
        <f t="shared" si="267"/>
        <v>#REF!</v>
      </c>
      <c r="AP83" s="184" t="e">
        <f>IF(AO83&lt;=AO79,AN83,AN79)</f>
        <v>#REF!</v>
      </c>
      <c r="AQ83" s="72" t="e">
        <f t="shared" si="268"/>
        <v>#REF!</v>
      </c>
      <c r="AR83" s="2" t="e">
        <f t="shared" si="304"/>
        <v>#REF!</v>
      </c>
      <c r="AS83" s="72" t="e">
        <f t="shared" si="269"/>
        <v>#REF!</v>
      </c>
      <c r="AT83" s="2" t="e">
        <f t="shared" si="330"/>
        <v>#REF!</v>
      </c>
      <c r="AU83" s="72" t="e">
        <f t="shared" si="305"/>
        <v>#REF!</v>
      </c>
      <c r="AV83" s="2" t="e">
        <f t="shared" ref="AV83:AV84" si="340">AT83</f>
        <v>#REF!</v>
      </c>
      <c r="AW83" s="72" t="e">
        <f t="shared" si="306"/>
        <v>#REF!</v>
      </c>
      <c r="AX83" s="184" t="e">
        <f>IF(AW83&lt;=AW80,AV83,AV80)</f>
        <v>#REF!</v>
      </c>
      <c r="AY83" s="72" t="e">
        <f t="shared" si="307"/>
        <v>#REF!</v>
      </c>
      <c r="AZ83" s="2" t="e">
        <f t="shared" si="315"/>
        <v>#REF!</v>
      </c>
      <c r="BA83" s="72" t="e">
        <f t="shared" si="308"/>
        <v>#REF!</v>
      </c>
      <c r="BB83" s="2" t="e">
        <f t="shared" ref="BB83:BB84" si="341">AZ83</f>
        <v>#REF!</v>
      </c>
      <c r="BC83" s="72" t="e">
        <f t="shared" si="316"/>
        <v>#REF!</v>
      </c>
      <c r="BD83" s="184" t="e">
        <f>IF(BC83&lt;=BC81,BB83,BB81)</f>
        <v>#REF!</v>
      </c>
      <c r="BE83" s="72" t="e">
        <f t="shared" si="317"/>
        <v>#REF!</v>
      </c>
      <c r="BF83" s="2" t="e">
        <f t="shared" si="331"/>
        <v>#REF!</v>
      </c>
      <c r="BG83" s="72" t="e">
        <f t="shared" si="318"/>
        <v>#REF!</v>
      </c>
      <c r="BH83" s="184" t="e">
        <f>IF(BG83&lt;=BG82,BF83,BF82)</f>
        <v>#REF!</v>
      </c>
      <c r="BI83" s="72" t="e">
        <f t="shared" si="332"/>
        <v>#REF!</v>
      </c>
      <c r="BJ83" s="2" t="e">
        <f>BH83</f>
        <v>#REF!</v>
      </c>
      <c r="BK83" s="72" t="e">
        <f t="shared" si="333"/>
        <v>#REF!</v>
      </c>
      <c r="BL83" s="184" t="e">
        <f>IF(BK83&gt;=BK84,BJ83,BJ84)</f>
        <v>#REF!</v>
      </c>
      <c r="BM83" s="72" t="e">
        <f t="shared" ref="BM83:BM84" si="342">VLOOKUP(BL83,$Y$79:$AG$84,9,FALSE)</f>
        <v>#REF!</v>
      </c>
      <c r="BN83" s="185" t="e">
        <f t="shared" ref="BN83:BO83" si="343">BL83</f>
        <v>#REF!</v>
      </c>
      <c r="BO83" s="186" t="e">
        <f t="shared" si="343"/>
        <v>#REF!</v>
      </c>
      <c r="BP83" s="2" t="e">
        <f t="shared" si="271"/>
        <v>#REF!</v>
      </c>
      <c r="BQ83" s="2" t="e">
        <f t="shared" si="320"/>
        <v>#REF!</v>
      </c>
      <c r="BR83" s="2" t="e">
        <f t="shared" si="310"/>
        <v>#REF!</v>
      </c>
      <c r="BS83" s="2" t="e">
        <f t="shared" si="311"/>
        <v>#REF!</v>
      </c>
      <c r="BT83" s="2" t="e">
        <f t="shared" si="335"/>
        <v>#REF!</v>
      </c>
      <c r="BU83" s="2" t="e">
        <f t="shared" si="321"/>
        <v>#REF!</v>
      </c>
      <c r="BV83" s="2" t="e">
        <f t="shared" si="322"/>
        <v>#REF!</v>
      </c>
      <c r="BW83" s="2" t="e">
        <f t="shared" ref="BW83:BW84" si="344">BT83</f>
        <v>#REF!</v>
      </c>
      <c r="BX83" s="2" t="e">
        <f t="shared" si="336"/>
        <v>#REF!</v>
      </c>
      <c r="BY83" s="2" t="e">
        <f t="shared" si="337"/>
        <v>#REF!</v>
      </c>
      <c r="BZ83" s="184" t="e">
        <f>IF(AND(BX82=BX83,BY83&gt;BY82),BW82,BW83)</f>
        <v>#REF!</v>
      </c>
      <c r="CA83" s="2" t="e">
        <f t="shared" ref="CA83:CA84" si="345">VLOOKUP(BZ83,$Y$79:$AG$84,9,FALSE)</f>
        <v>#REF!</v>
      </c>
      <c r="CB83" s="2" t="e">
        <f t="shared" ref="CB83:CB84" si="346">VLOOKUP(BZ83,$Y$79:$AG$84,8,FALSE)</f>
        <v>#REF!</v>
      </c>
      <c r="CC83" s="184" t="e">
        <f>IF(AND(CA83=CA84,CB84&gt;CB83),BZ84,BZ83)</f>
        <v>#REF!</v>
      </c>
      <c r="CD83" s="185" t="e">
        <f>CA83</f>
        <v>#REF!</v>
      </c>
      <c r="CE83" s="185" t="e">
        <f t="shared" ref="CE83:CE84" si="347">CC83</f>
        <v>#REF!</v>
      </c>
      <c r="CF83" s="187" t="e">
        <f t="shared" si="272"/>
        <v>#REF!</v>
      </c>
      <c r="CG83" s="187" t="e">
        <f t="shared" si="273"/>
        <v>#REF!</v>
      </c>
      <c r="CH83" s="187" t="e">
        <f t="shared" si="274"/>
        <v>#REF!</v>
      </c>
      <c r="CI83" s="187" t="e">
        <f t="shared" si="275"/>
        <v>#REF!</v>
      </c>
      <c r="CJ83" s="187" t="e">
        <f t="shared" si="276"/>
        <v>#REF!</v>
      </c>
      <c r="CK83" s="187" t="e">
        <f t="shared" si="277"/>
        <v>#REF!</v>
      </c>
      <c r="CL83" s="187" t="e">
        <f t="shared" si="278"/>
        <v>#REF!</v>
      </c>
      <c r="CM83" s="187" t="e">
        <f t="shared" si="279"/>
        <v>#REF!</v>
      </c>
      <c r="CN83" s="187" t="e">
        <f t="shared" si="280"/>
        <v>#REF!</v>
      </c>
      <c r="CO83" s="185" t="e">
        <f t="shared" si="281"/>
        <v>#REF!</v>
      </c>
      <c r="CP83" s="185" t="e">
        <f t="shared" si="282"/>
        <v>#REF!</v>
      </c>
      <c r="CQ83" s="185" t="e">
        <f t="shared" si="283"/>
        <v>#REF!</v>
      </c>
      <c r="CR83" s="185" t="e">
        <f t="shared" si="284"/>
        <v>#REF!</v>
      </c>
      <c r="CS83" s="70" t="e">
        <f>IF(AND(CP83=CP84,CQ83=CQ84,CR84&gt;CR83),CO84,CO83)</f>
        <v>#REF!</v>
      </c>
      <c r="CT83" s="2" t="e">
        <f t="shared" si="285"/>
        <v>#REF!</v>
      </c>
      <c r="CU83" s="2" t="e">
        <f t="shared" si="286"/>
        <v>#REF!</v>
      </c>
      <c r="CV83" s="2" t="e">
        <f t="shared" si="287"/>
        <v>#REF!</v>
      </c>
      <c r="CW83" s="2" t="e">
        <f t="shared" ref="CW83:CW84" si="348">CS83</f>
        <v>#REF!</v>
      </c>
      <c r="CX83" s="2" t="e">
        <f t="shared" si="289"/>
        <v>#REF!</v>
      </c>
      <c r="CY83" s="2" t="e">
        <f t="shared" si="290"/>
        <v>#REF!</v>
      </c>
      <c r="CZ83" s="2" t="e">
        <f t="shared" si="291"/>
        <v>#REF!</v>
      </c>
      <c r="DA83" s="70" t="e">
        <f>IF(AND(CX83=CX84,CY83=CY84,CZ84&gt;CZ83),CW84,CW83)</f>
        <v>#REF!</v>
      </c>
      <c r="DB83" s="2" t="e">
        <f t="shared" si="324"/>
        <v>#REF!</v>
      </c>
      <c r="DC83" s="2" t="e">
        <f t="shared" si="325"/>
        <v>#REF!</v>
      </c>
      <c r="DD83" s="2" t="e">
        <f t="shared" si="326"/>
        <v>#REF!</v>
      </c>
      <c r="DE83" s="5" t="e">
        <f>IF(AND(DB83=DB84,DC83=DC84,DD84&gt;DD83),DA84,DA83)</f>
        <v>#REF!</v>
      </c>
      <c r="DF83" s="2" t="e">
        <f t="shared" ref="DF83:DF84" si="349">VLOOKUP(DE83,$Y$79:$AG$84,9,FALSE)</f>
        <v>#REF!</v>
      </c>
      <c r="DG83" s="2" t="e">
        <f t="shared" ref="DG83:DG84" si="350">VLOOKUP(DE83,$Y$79:$AG$84,8,FALSE)</f>
        <v>#REF!</v>
      </c>
      <c r="DH83" s="2" t="e">
        <f t="shared" ref="DH83:DH84" si="351">VLOOKUP(DE83,$Y$79:$AG$84,6,FALSE)</f>
        <v>#REF!</v>
      </c>
      <c r="DI83" s="5" t="e">
        <f>IF(AND(DF83=DF84,DG83=DG84,DH84&gt;DH83),DE84,DE83)</f>
        <v>#REF!</v>
      </c>
      <c r="DJ83" s="187" t="e">
        <f t="shared" ref="DJ83:DJ84" si="352">DI83</f>
        <v>#REF!</v>
      </c>
      <c r="DK83" s="187" t="e">
        <f t="shared" si="293"/>
        <v>#REF!</v>
      </c>
      <c r="DL83" s="187" t="e">
        <f t="shared" si="294"/>
        <v>#REF!</v>
      </c>
      <c r="DM83" s="187" t="e">
        <f t="shared" si="295"/>
        <v>#REF!</v>
      </c>
      <c r="DN83" s="187" t="e">
        <f t="shared" si="296"/>
        <v>#REF!</v>
      </c>
      <c r="DO83" s="187" t="e">
        <f t="shared" si="297"/>
        <v>#REF!</v>
      </c>
      <c r="DP83" s="187" t="e">
        <f t="shared" si="298"/>
        <v>#REF!</v>
      </c>
      <c r="DQ83" s="187" t="e">
        <f t="shared" si="299"/>
        <v>#REF!</v>
      </c>
      <c r="DR83" s="187" t="e">
        <f t="shared" si="300"/>
        <v>#REF!</v>
      </c>
    </row>
    <row r="84" spans="1:122" ht="18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2"/>
      <c r="P84" s="2"/>
      <c r="Q84" s="2"/>
      <c r="R84" s="2"/>
      <c r="S84" s="2"/>
      <c r="T84" s="2"/>
      <c r="U84" s="2"/>
      <c r="V84" s="2"/>
      <c r="W84" s="2"/>
      <c r="X84" s="182" t="s">
        <v>85</v>
      </c>
      <c r="Y84" s="1">
        <f t="shared" ref="Y84:AG84" si="353">N34</f>
        <v>0</v>
      </c>
      <c r="Z84" s="1">
        <f t="shared" si="353"/>
        <v>0</v>
      </c>
      <c r="AA84" s="1">
        <f t="shared" si="353"/>
        <v>0</v>
      </c>
      <c r="AB84" s="1">
        <f t="shared" si="353"/>
        <v>0</v>
      </c>
      <c r="AC84" s="1">
        <f t="shared" si="353"/>
        <v>0</v>
      </c>
      <c r="AD84" s="1">
        <f t="shared" si="353"/>
        <v>0</v>
      </c>
      <c r="AE84" s="1">
        <f t="shared" si="353"/>
        <v>0</v>
      </c>
      <c r="AF84" s="1">
        <f t="shared" si="353"/>
        <v>0</v>
      </c>
      <c r="AG84" s="1">
        <f t="shared" si="353"/>
        <v>0</v>
      </c>
      <c r="AH84" s="2">
        <f t="shared" si="263"/>
        <v>0</v>
      </c>
      <c r="AI84" s="2">
        <f t="shared" si="264"/>
        <v>0</v>
      </c>
      <c r="AJ84" s="2">
        <f t="shared" si="313"/>
        <v>0</v>
      </c>
      <c r="AK84" s="72">
        <f t="shared" si="265"/>
        <v>0</v>
      </c>
      <c r="AL84" s="2">
        <f t="shared" si="329"/>
        <v>0</v>
      </c>
      <c r="AM84" s="72">
        <f t="shared" si="266"/>
        <v>0</v>
      </c>
      <c r="AN84" s="2">
        <f t="shared" si="339"/>
        <v>0</v>
      </c>
      <c r="AO84" s="72">
        <f t="shared" si="267"/>
        <v>0</v>
      </c>
      <c r="AP84" s="2">
        <f>AN84</f>
        <v>0</v>
      </c>
      <c r="AQ84" s="72">
        <f t="shared" si="268"/>
        <v>0</v>
      </c>
      <c r="AR84" s="184" t="e">
        <f>IF(AQ84&lt;=AQ79,AP84,AP79)</f>
        <v>#REF!</v>
      </c>
      <c r="AS84" s="72" t="e">
        <f t="shared" si="269"/>
        <v>#REF!</v>
      </c>
      <c r="AT84" s="2" t="e">
        <f t="shared" si="330"/>
        <v>#REF!</v>
      </c>
      <c r="AU84" s="72" t="e">
        <f t="shared" si="305"/>
        <v>#REF!</v>
      </c>
      <c r="AV84" s="2" t="e">
        <f t="shared" si="340"/>
        <v>#REF!</v>
      </c>
      <c r="AW84" s="72" t="e">
        <f t="shared" si="306"/>
        <v>#REF!</v>
      </c>
      <c r="AX84" s="2" t="e">
        <f>AV84</f>
        <v>#REF!</v>
      </c>
      <c r="AY84" s="72" t="e">
        <f t="shared" si="307"/>
        <v>#REF!</v>
      </c>
      <c r="AZ84" s="184" t="e">
        <f>IF(AY84&lt;=AY80,AX84,AX80)</f>
        <v>#REF!</v>
      </c>
      <c r="BA84" s="72" t="e">
        <f t="shared" si="308"/>
        <v>#REF!</v>
      </c>
      <c r="BB84" s="2" t="e">
        <f t="shared" si="341"/>
        <v>#REF!</v>
      </c>
      <c r="BC84" s="72" t="e">
        <f t="shared" si="316"/>
        <v>#REF!</v>
      </c>
      <c r="BD84" s="2" t="e">
        <f>BB84</f>
        <v>#REF!</v>
      </c>
      <c r="BE84" s="72" t="e">
        <f t="shared" si="317"/>
        <v>#REF!</v>
      </c>
      <c r="BF84" s="184" t="e">
        <f>IF(BE84&lt;=BE81,BD84,BD81)</f>
        <v>#REF!</v>
      </c>
      <c r="BG84" s="72" t="e">
        <f t="shared" si="318"/>
        <v>#REF!</v>
      </c>
      <c r="BH84" s="2" t="e">
        <f>BF84</f>
        <v>#REF!</v>
      </c>
      <c r="BI84" s="72" t="e">
        <f t="shared" si="332"/>
        <v>#REF!</v>
      </c>
      <c r="BJ84" s="184" t="e">
        <f>IF(BI84&lt;=BI82,BH84,BH82)</f>
        <v>#REF!</v>
      </c>
      <c r="BK84" s="72" t="e">
        <f t="shared" si="333"/>
        <v>#REF!</v>
      </c>
      <c r="BL84" s="184" t="e">
        <f>IF(BK84&lt;=BK83,BJ84,BJ83)</f>
        <v>#REF!</v>
      </c>
      <c r="BM84" s="72" t="e">
        <f t="shared" si="342"/>
        <v>#REF!</v>
      </c>
      <c r="BN84" s="185" t="e">
        <f t="shared" ref="BN84:BO84" si="354">BL84</f>
        <v>#REF!</v>
      </c>
      <c r="BO84" s="186" t="e">
        <f t="shared" si="354"/>
        <v>#REF!</v>
      </c>
      <c r="BP84" s="2" t="e">
        <f t="shared" si="271"/>
        <v>#REF!</v>
      </c>
      <c r="BQ84" s="2" t="e">
        <f t="shared" si="320"/>
        <v>#REF!</v>
      </c>
      <c r="BR84" s="2" t="e">
        <f t="shared" si="310"/>
        <v>#REF!</v>
      </c>
      <c r="BS84" s="2" t="e">
        <f t="shared" si="311"/>
        <v>#REF!</v>
      </c>
      <c r="BT84" s="2" t="e">
        <f t="shared" si="335"/>
        <v>#REF!</v>
      </c>
      <c r="BU84" s="2" t="e">
        <f t="shared" si="321"/>
        <v>#REF!</v>
      </c>
      <c r="BV84" s="2" t="e">
        <f t="shared" si="322"/>
        <v>#REF!</v>
      </c>
      <c r="BW84" s="2" t="e">
        <f t="shared" si="344"/>
        <v>#REF!</v>
      </c>
      <c r="BX84" s="2" t="e">
        <f t="shared" si="336"/>
        <v>#REF!</v>
      </c>
      <c r="BY84" s="2" t="e">
        <f t="shared" si="337"/>
        <v>#REF!</v>
      </c>
      <c r="BZ84" s="2" t="e">
        <f>BW84</f>
        <v>#REF!</v>
      </c>
      <c r="CA84" s="2" t="e">
        <f t="shared" si="345"/>
        <v>#REF!</v>
      </c>
      <c r="CB84" s="2" t="e">
        <f t="shared" si="346"/>
        <v>#REF!</v>
      </c>
      <c r="CC84" s="184" t="e">
        <f>IF(AND(CA83=CA84,CB84&gt;CB83),BZ83,BZ84)</f>
        <v>#REF!</v>
      </c>
      <c r="CD84" s="185" t="e">
        <f>VLOOKUP(CC84,$Y$79:$AG$84,9,FALSE)</f>
        <v>#REF!</v>
      </c>
      <c r="CE84" s="185" t="e">
        <f t="shared" si="347"/>
        <v>#REF!</v>
      </c>
      <c r="CF84" s="187" t="e">
        <f t="shared" si="272"/>
        <v>#REF!</v>
      </c>
      <c r="CG84" s="187" t="e">
        <f t="shared" si="273"/>
        <v>#REF!</v>
      </c>
      <c r="CH84" s="187" t="e">
        <f t="shared" si="274"/>
        <v>#REF!</v>
      </c>
      <c r="CI84" s="187" t="e">
        <f t="shared" si="275"/>
        <v>#REF!</v>
      </c>
      <c r="CJ84" s="187" t="e">
        <f t="shared" si="276"/>
        <v>#REF!</v>
      </c>
      <c r="CK84" s="187" t="e">
        <f t="shared" si="277"/>
        <v>#REF!</v>
      </c>
      <c r="CL84" s="187" t="e">
        <f t="shared" si="278"/>
        <v>#REF!</v>
      </c>
      <c r="CM84" s="187" t="e">
        <f t="shared" si="279"/>
        <v>#REF!</v>
      </c>
      <c r="CN84" s="187" t="e">
        <f t="shared" si="280"/>
        <v>#REF!</v>
      </c>
      <c r="CO84" s="185" t="e">
        <f t="shared" si="281"/>
        <v>#REF!</v>
      </c>
      <c r="CP84" s="185" t="e">
        <f t="shared" si="282"/>
        <v>#REF!</v>
      </c>
      <c r="CQ84" s="185" t="e">
        <f t="shared" si="283"/>
        <v>#REF!</v>
      </c>
      <c r="CR84" s="185" t="e">
        <f t="shared" si="284"/>
        <v>#REF!</v>
      </c>
      <c r="CS84" s="70" t="e">
        <f>IF(AND(CP83=CP84,CQ83=CQ84,CR84&gt;CR83),CO83,CO84)</f>
        <v>#REF!</v>
      </c>
      <c r="CT84" s="2" t="e">
        <f t="shared" si="285"/>
        <v>#REF!</v>
      </c>
      <c r="CU84" s="2" t="e">
        <f t="shared" si="286"/>
        <v>#REF!</v>
      </c>
      <c r="CV84" s="2" t="e">
        <f t="shared" si="287"/>
        <v>#REF!</v>
      </c>
      <c r="CW84" s="2" t="e">
        <f t="shared" si="348"/>
        <v>#REF!</v>
      </c>
      <c r="CX84" s="2" t="e">
        <f t="shared" si="289"/>
        <v>#REF!</v>
      </c>
      <c r="CY84" s="2" t="e">
        <f t="shared" si="290"/>
        <v>#REF!</v>
      </c>
      <c r="CZ84" s="2" t="e">
        <f t="shared" si="291"/>
        <v>#REF!</v>
      </c>
      <c r="DA84" s="70" t="e">
        <f>IF(AND(CX83=CX84,CY83=CY84,CZ84&gt;CZ83),CW83,CW84)</f>
        <v>#REF!</v>
      </c>
      <c r="DB84" s="2" t="e">
        <f t="shared" si="324"/>
        <v>#REF!</v>
      </c>
      <c r="DC84" s="2" t="e">
        <f t="shared" si="325"/>
        <v>#REF!</v>
      </c>
      <c r="DD84" s="2" t="e">
        <f t="shared" si="326"/>
        <v>#REF!</v>
      </c>
      <c r="DE84" s="5" t="e">
        <f>IF(AND(DB83=DB84,DC83=DC84,DD84&gt;DD83),DA83,DA84)</f>
        <v>#REF!</v>
      </c>
      <c r="DF84" s="2" t="e">
        <f t="shared" si="349"/>
        <v>#REF!</v>
      </c>
      <c r="DG84" s="2" t="e">
        <f t="shared" si="350"/>
        <v>#REF!</v>
      </c>
      <c r="DH84" s="2" t="e">
        <f t="shared" si="351"/>
        <v>#REF!</v>
      </c>
      <c r="DI84" s="5" t="e">
        <f>IF(AND(DF83=DF84,DG83=DG84,DH84&gt;DH83),DE83,DE84)</f>
        <v>#REF!</v>
      </c>
      <c r="DJ84" s="187" t="e">
        <f t="shared" si="352"/>
        <v>#REF!</v>
      </c>
      <c r="DK84" s="187" t="e">
        <f t="shared" si="293"/>
        <v>#REF!</v>
      </c>
      <c r="DL84" s="187" t="e">
        <f t="shared" si="294"/>
        <v>#REF!</v>
      </c>
      <c r="DM84" s="187" t="e">
        <f t="shared" si="295"/>
        <v>#REF!</v>
      </c>
      <c r="DN84" s="187" t="e">
        <f t="shared" si="296"/>
        <v>#REF!</v>
      </c>
      <c r="DO84" s="187" t="e">
        <f t="shared" si="297"/>
        <v>#REF!</v>
      </c>
      <c r="DP84" s="187" t="e">
        <f t="shared" si="298"/>
        <v>#REF!</v>
      </c>
      <c r="DQ84" s="187" t="e">
        <f t="shared" si="299"/>
        <v>#REF!</v>
      </c>
      <c r="DR84" s="187" t="e">
        <f t="shared" si="300"/>
        <v>#REF!</v>
      </c>
    </row>
    <row r="85" spans="1:122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</row>
    <row r="86" spans="1:122" ht="18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188"/>
      <c r="AD86" s="188"/>
      <c r="AE86" s="188"/>
      <c r="AF86" s="188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</row>
    <row r="87" spans="1:122" ht="18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2"/>
      <c r="P87" s="2"/>
      <c r="Q87" s="2"/>
      <c r="R87" s="2"/>
      <c r="S87" s="2"/>
      <c r="T87" s="2"/>
      <c r="U87" s="2"/>
      <c r="V87" s="2"/>
      <c r="W87" s="2"/>
      <c r="X87" s="2"/>
      <c r="Y87" s="180" t="s">
        <v>86</v>
      </c>
      <c r="Z87" s="189" t="str">
        <f t="shared" ref="Z87:Z101" si="355">MID(Y87,1,7)</f>
        <v>A B C D</v>
      </c>
      <c r="AA87" s="189" t="str">
        <f t="shared" ref="AA87:AA101" si="356">MID(Y87,9,2)</f>
        <v>3C</v>
      </c>
      <c r="AB87" s="189" t="str">
        <f t="shared" ref="AB87:AB101" si="357">MID(Y87,12,2)</f>
        <v>3D</v>
      </c>
      <c r="AC87" s="189" t="str">
        <f t="shared" ref="AC87:AC101" si="358">MID(Y87,15,2)</f>
        <v>3A</v>
      </c>
      <c r="AD87" s="189" t="str">
        <f t="shared" ref="AD87:AD101" si="359">MID(Y87,18,2)</f>
        <v>3B</v>
      </c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</row>
    <row r="88" spans="1:122" ht="18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2"/>
      <c r="P88" s="2"/>
      <c r="Q88" s="2"/>
      <c r="R88" s="2"/>
      <c r="S88" s="2"/>
      <c r="T88" s="2"/>
      <c r="U88" s="2"/>
      <c r="V88" s="2"/>
      <c r="W88" s="2"/>
      <c r="X88" s="2"/>
      <c r="Y88" s="180" t="s">
        <v>87</v>
      </c>
      <c r="Z88" s="189" t="str">
        <f t="shared" si="355"/>
        <v>A B C E</v>
      </c>
      <c r="AA88" s="189" t="str">
        <f t="shared" si="356"/>
        <v>3C</v>
      </c>
      <c r="AB88" s="189" t="str">
        <f t="shared" si="357"/>
        <v>3A</v>
      </c>
      <c r="AC88" s="189" t="str">
        <f t="shared" si="358"/>
        <v>3B</v>
      </c>
      <c r="AD88" s="189" t="str">
        <f t="shared" si="359"/>
        <v>3E</v>
      </c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</row>
    <row r="89" spans="1:122" ht="18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2"/>
      <c r="P89" s="2"/>
      <c r="Q89" s="2"/>
      <c r="R89" s="2"/>
      <c r="S89" s="2"/>
      <c r="T89" s="2"/>
      <c r="U89" s="2"/>
      <c r="V89" s="2"/>
      <c r="W89" s="2"/>
      <c r="X89" s="2"/>
      <c r="Y89" s="180" t="s">
        <v>88</v>
      </c>
      <c r="Z89" s="189" t="str">
        <f t="shared" si="355"/>
        <v>A B C F</v>
      </c>
      <c r="AA89" s="189" t="str">
        <f t="shared" si="356"/>
        <v>3C</v>
      </c>
      <c r="AB89" s="189" t="str">
        <f t="shared" si="357"/>
        <v>3A</v>
      </c>
      <c r="AC89" s="189" t="str">
        <f t="shared" si="358"/>
        <v>3B</v>
      </c>
      <c r="AD89" s="189" t="str">
        <f t="shared" si="359"/>
        <v>3F</v>
      </c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</row>
    <row r="90" spans="1:122" ht="18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2"/>
      <c r="P90" s="2"/>
      <c r="Q90" s="2"/>
      <c r="R90" s="2"/>
      <c r="S90" s="2"/>
      <c r="T90" s="2"/>
      <c r="U90" s="2"/>
      <c r="V90" s="2"/>
      <c r="W90" s="2"/>
      <c r="X90" s="2"/>
      <c r="Y90" s="180" t="s">
        <v>89</v>
      </c>
      <c r="Z90" s="189" t="str">
        <f t="shared" si="355"/>
        <v>A B D E</v>
      </c>
      <c r="AA90" s="189" t="str">
        <f t="shared" si="356"/>
        <v>3D</v>
      </c>
      <c r="AB90" s="189" t="str">
        <f t="shared" si="357"/>
        <v>3A</v>
      </c>
      <c r="AC90" s="189" t="str">
        <f t="shared" si="358"/>
        <v>3B</v>
      </c>
      <c r="AD90" s="189" t="str">
        <f t="shared" si="359"/>
        <v>3E</v>
      </c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</row>
    <row r="91" spans="1:122" ht="18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2"/>
      <c r="P91" s="2"/>
      <c r="Q91" s="2"/>
      <c r="R91" s="2"/>
      <c r="S91" s="2"/>
      <c r="T91" s="2"/>
      <c r="U91" s="2"/>
      <c r="V91" s="2"/>
      <c r="W91" s="2"/>
      <c r="X91" s="2"/>
      <c r="Y91" s="180" t="s">
        <v>90</v>
      </c>
      <c r="Z91" s="189" t="str">
        <f t="shared" si="355"/>
        <v>A B D F</v>
      </c>
      <c r="AA91" s="189" t="str">
        <f t="shared" si="356"/>
        <v>3D</v>
      </c>
      <c r="AB91" s="189" t="str">
        <f t="shared" si="357"/>
        <v>3A</v>
      </c>
      <c r="AC91" s="189" t="str">
        <f t="shared" si="358"/>
        <v>3B</v>
      </c>
      <c r="AD91" s="189" t="str">
        <f t="shared" si="359"/>
        <v>3F</v>
      </c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</row>
    <row r="92" spans="1:122" ht="18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2"/>
      <c r="P92" s="2"/>
      <c r="Q92" s="2"/>
      <c r="R92" s="2"/>
      <c r="S92" s="2"/>
      <c r="T92" s="2"/>
      <c r="U92" s="2"/>
      <c r="V92" s="2"/>
      <c r="W92" s="2"/>
      <c r="X92" s="2"/>
      <c r="Y92" s="180" t="s">
        <v>91</v>
      </c>
      <c r="Z92" s="189" t="str">
        <f t="shared" si="355"/>
        <v>A B E F</v>
      </c>
      <c r="AA92" s="189" t="str">
        <f t="shared" si="356"/>
        <v>3E</v>
      </c>
      <c r="AB92" s="189" t="str">
        <f t="shared" si="357"/>
        <v>3A</v>
      </c>
      <c r="AC92" s="189" t="str">
        <f t="shared" si="358"/>
        <v>3B</v>
      </c>
      <c r="AD92" s="189" t="str">
        <f t="shared" si="359"/>
        <v>3F</v>
      </c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</row>
    <row r="93" spans="1:122" ht="18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2"/>
      <c r="P93" s="2"/>
      <c r="Q93" s="2"/>
      <c r="R93" s="2"/>
      <c r="S93" s="2"/>
      <c r="T93" s="2"/>
      <c r="U93" s="2"/>
      <c r="V93" s="2"/>
      <c r="W93" s="2"/>
      <c r="X93" s="2"/>
      <c r="Y93" s="180" t="s">
        <v>92</v>
      </c>
      <c r="Z93" s="189" t="str">
        <f t="shared" si="355"/>
        <v>A C D E</v>
      </c>
      <c r="AA93" s="189" t="str">
        <f t="shared" si="356"/>
        <v>3C</v>
      </c>
      <c r="AB93" s="189" t="str">
        <f t="shared" si="357"/>
        <v>3D</v>
      </c>
      <c r="AC93" s="189" t="str">
        <f t="shared" si="358"/>
        <v>3A</v>
      </c>
      <c r="AD93" s="189" t="str">
        <f t="shared" si="359"/>
        <v>3E</v>
      </c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</row>
    <row r="94" spans="1:122" ht="18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180" t="s">
        <v>93</v>
      </c>
      <c r="Z94" s="189" t="str">
        <f t="shared" si="355"/>
        <v>A C D F</v>
      </c>
      <c r="AA94" s="189" t="str">
        <f t="shared" si="356"/>
        <v>3C</v>
      </c>
      <c r="AB94" s="189" t="str">
        <f t="shared" si="357"/>
        <v>3D</v>
      </c>
      <c r="AC94" s="189" t="str">
        <f t="shared" si="358"/>
        <v>3A</v>
      </c>
      <c r="AD94" s="189" t="str">
        <f t="shared" si="359"/>
        <v>3F</v>
      </c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</row>
    <row r="95" spans="1:122" ht="18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2"/>
      <c r="P95" s="2"/>
      <c r="Q95" s="2"/>
      <c r="R95" s="2"/>
      <c r="S95" s="2"/>
      <c r="T95" s="2"/>
      <c r="U95" s="2"/>
      <c r="V95" s="2"/>
      <c r="W95" s="2"/>
      <c r="X95" s="2"/>
      <c r="Y95" s="180" t="s">
        <v>94</v>
      </c>
      <c r="Z95" s="189" t="str">
        <f t="shared" si="355"/>
        <v>A C E F</v>
      </c>
      <c r="AA95" s="189" t="str">
        <f t="shared" si="356"/>
        <v>3C</v>
      </c>
      <c r="AB95" s="189" t="str">
        <f t="shared" si="357"/>
        <v>3A</v>
      </c>
      <c r="AC95" s="189" t="str">
        <f t="shared" si="358"/>
        <v>3F</v>
      </c>
      <c r="AD95" s="189" t="str">
        <f t="shared" si="359"/>
        <v>3E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</row>
    <row r="96" spans="1:122" ht="18" hidden="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2"/>
      <c r="P96" s="2"/>
      <c r="Q96" s="2"/>
      <c r="R96" s="2"/>
      <c r="S96" s="2"/>
      <c r="T96" s="2"/>
      <c r="U96" s="2"/>
      <c r="V96" s="2"/>
      <c r="W96" s="2"/>
      <c r="X96" s="2"/>
      <c r="Y96" s="180" t="s">
        <v>95</v>
      </c>
      <c r="Z96" s="189" t="str">
        <f t="shared" si="355"/>
        <v>A D E F</v>
      </c>
      <c r="AA96" s="189" t="str">
        <f t="shared" si="356"/>
        <v>3D</v>
      </c>
      <c r="AB96" s="189" t="str">
        <f t="shared" si="357"/>
        <v>3A</v>
      </c>
      <c r="AC96" s="189" t="str">
        <f t="shared" si="358"/>
        <v>3F</v>
      </c>
      <c r="AD96" s="189" t="str">
        <f t="shared" si="359"/>
        <v>3E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</row>
    <row r="97" spans="1:122" ht="18" hidden="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2"/>
      <c r="P97" s="2"/>
      <c r="Q97" s="2"/>
      <c r="R97" s="2"/>
      <c r="S97" s="2"/>
      <c r="T97" s="2"/>
      <c r="U97" s="2"/>
      <c r="V97" s="2"/>
      <c r="W97" s="2"/>
      <c r="X97" s="2"/>
      <c r="Y97" s="180" t="s">
        <v>96</v>
      </c>
      <c r="Z97" s="189" t="str">
        <f t="shared" si="355"/>
        <v>B C D E</v>
      </c>
      <c r="AA97" s="189" t="str">
        <f t="shared" si="356"/>
        <v>3C</v>
      </c>
      <c r="AB97" s="189" t="str">
        <f t="shared" si="357"/>
        <v>3D</v>
      </c>
      <c r="AC97" s="189" t="str">
        <f t="shared" si="358"/>
        <v>3B</v>
      </c>
      <c r="AD97" s="189" t="str">
        <f t="shared" si="359"/>
        <v>3E</v>
      </c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</row>
    <row r="98" spans="1:122" ht="18" hidden="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2"/>
      <c r="P98" s="2"/>
      <c r="Q98" s="2"/>
      <c r="R98" s="2"/>
      <c r="S98" s="2"/>
      <c r="T98" s="2"/>
      <c r="U98" s="2"/>
      <c r="V98" s="2"/>
      <c r="W98" s="2"/>
      <c r="X98" s="2"/>
      <c r="Y98" s="180" t="s">
        <v>97</v>
      </c>
      <c r="Z98" s="189" t="str">
        <f t="shared" si="355"/>
        <v>B C D F</v>
      </c>
      <c r="AA98" s="189" t="str">
        <f t="shared" si="356"/>
        <v>3C</v>
      </c>
      <c r="AB98" s="189" t="str">
        <f t="shared" si="357"/>
        <v>3D</v>
      </c>
      <c r="AC98" s="189" t="str">
        <f t="shared" si="358"/>
        <v>3B</v>
      </c>
      <c r="AD98" s="189" t="str">
        <f t="shared" si="359"/>
        <v>3F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</row>
    <row r="99" spans="1:122" ht="18" hidden="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2"/>
      <c r="P99" s="2"/>
      <c r="Q99" s="2"/>
      <c r="R99" s="2"/>
      <c r="S99" s="2"/>
      <c r="T99" s="2"/>
      <c r="U99" s="2"/>
      <c r="V99" s="2"/>
      <c r="W99" s="2"/>
      <c r="X99" s="2"/>
      <c r="Y99" s="180" t="s">
        <v>98</v>
      </c>
      <c r="Z99" s="189" t="str">
        <f t="shared" si="355"/>
        <v>B C E F</v>
      </c>
      <c r="AA99" s="189" t="str">
        <f t="shared" si="356"/>
        <v>3E</v>
      </c>
      <c r="AB99" s="189" t="str">
        <f t="shared" si="357"/>
        <v>3C</v>
      </c>
      <c r="AC99" s="189" t="str">
        <f t="shared" si="358"/>
        <v>3B</v>
      </c>
      <c r="AD99" s="189" t="str">
        <f t="shared" si="359"/>
        <v>3F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</row>
    <row r="100" spans="1:122" ht="18" hidden="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80" t="s">
        <v>99</v>
      </c>
      <c r="Z100" s="189" t="str">
        <f t="shared" si="355"/>
        <v>B D E F</v>
      </c>
      <c r="AA100" s="189" t="str">
        <f t="shared" si="356"/>
        <v>3E</v>
      </c>
      <c r="AB100" s="189" t="str">
        <f t="shared" si="357"/>
        <v>3D</v>
      </c>
      <c r="AC100" s="189" t="str">
        <f t="shared" si="358"/>
        <v>3B</v>
      </c>
      <c r="AD100" s="189" t="str">
        <f t="shared" si="359"/>
        <v>3F</v>
      </c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</row>
    <row r="101" spans="1:122" ht="18" hidden="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80" t="s">
        <v>100</v>
      </c>
      <c r="Z101" s="189" t="str">
        <f t="shared" si="355"/>
        <v>C D E F</v>
      </c>
      <c r="AA101" s="189" t="str">
        <f t="shared" si="356"/>
        <v>3C</v>
      </c>
      <c r="AB101" s="189" t="str">
        <f t="shared" si="357"/>
        <v>3D</v>
      </c>
      <c r="AC101" s="189" t="str">
        <f t="shared" si="358"/>
        <v>3F</v>
      </c>
      <c r="AD101" s="189" t="str">
        <f t="shared" si="359"/>
        <v>3E</v>
      </c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</row>
    <row r="102" spans="1:122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</row>
    <row r="103" spans="1:122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</row>
    <row r="104" spans="1:122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</row>
    <row r="105" spans="1:122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</row>
    <row r="106" spans="1:122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</row>
    <row r="107" spans="1:122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</row>
    <row r="108" spans="1:122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</row>
    <row r="109" spans="1:122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</row>
    <row r="110" spans="1:122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</row>
    <row r="111" spans="1:122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</row>
    <row r="112" spans="1:122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</row>
    <row r="113" spans="1:122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</row>
    <row r="114" spans="1:122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</row>
    <row r="115" spans="1:122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</row>
    <row r="116" spans="1:122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</row>
    <row r="117" spans="1:122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</row>
    <row r="118" spans="1:122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</row>
    <row r="119" spans="1:122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</row>
    <row r="120" spans="1:122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</row>
    <row r="121" spans="1:122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</row>
    <row r="122" spans="1:122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</row>
    <row r="123" spans="1:122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</row>
    <row r="124" spans="1:122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</row>
    <row r="125" spans="1:122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</row>
    <row r="126" spans="1:122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</row>
    <row r="127" spans="1:122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</row>
    <row r="128" spans="1:122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</row>
    <row r="129" spans="1:122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</row>
    <row r="130" spans="1:122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</row>
    <row r="131" spans="1:122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</row>
    <row r="132" spans="1:122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</row>
    <row r="133" spans="1:122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</row>
    <row r="134" spans="1:122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</row>
    <row r="135" spans="1:122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</row>
    <row r="136" spans="1:122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</row>
    <row r="137" spans="1:122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</row>
    <row r="138" spans="1:122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</row>
    <row r="139" spans="1:122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</row>
    <row r="140" spans="1:122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</row>
    <row r="141" spans="1:122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</row>
    <row r="142" spans="1:122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</row>
    <row r="143" spans="1:122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</row>
    <row r="144" spans="1:122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</row>
    <row r="145" spans="1:122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</row>
    <row r="146" spans="1:122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</row>
    <row r="147" spans="1:122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</row>
    <row r="148" spans="1:122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</row>
    <row r="149" spans="1:122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</row>
    <row r="150" spans="1:122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</row>
    <row r="151" spans="1:122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</row>
    <row r="152" spans="1:122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</row>
    <row r="153" spans="1:122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</row>
    <row r="154" spans="1:122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</row>
    <row r="155" spans="1:122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</row>
    <row r="156" spans="1:122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</row>
    <row r="157" spans="1:122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</row>
    <row r="158" spans="1:122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</row>
    <row r="159" spans="1:122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</row>
    <row r="160" spans="1:122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</row>
    <row r="161" spans="1:122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</row>
    <row r="162" spans="1:122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</row>
    <row r="163" spans="1:122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</row>
    <row r="164" spans="1:122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</row>
    <row r="165" spans="1:122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</row>
    <row r="166" spans="1:122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</row>
    <row r="167" spans="1:122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</row>
    <row r="168" spans="1:122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</row>
    <row r="169" spans="1:122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</row>
    <row r="170" spans="1:122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</row>
    <row r="171" spans="1:122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</row>
    <row r="172" spans="1:122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</row>
    <row r="173" spans="1:122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</row>
    <row r="174" spans="1:122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</row>
    <row r="175" spans="1:122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</row>
    <row r="176" spans="1:122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</row>
    <row r="177" spans="1:122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</row>
    <row r="178" spans="1:122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</row>
    <row r="179" spans="1:122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</row>
    <row r="180" spans="1:122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</row>
    <row r="181" spans="1:122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</row>
    <row r="182" spans="1:122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</row>
    <row r="183" spans="1:122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</row>
    <row r="184" spans="1:122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</row>
    <row r="185" spans="1:122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</row>
    <row r="186" spans="1:122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</row>
    <row r="187" spans="1:122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</row>
    <row r="188" spans="1:122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</row>
    <row r="189" spans="1:122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</row>
    <row r="190" spans="1:122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</row>
    <row r="191" spans="1:122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</row>
    <row r="192" spans="1:122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</row>
    <row r="193" spans="1:122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</row>
    <row r="194" spans="1:122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</row>
    <row r="195" spans="1:122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</row>
    <row r="196" spans="1:122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</row>
    <row r="197" spans="1:122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</row>
    <row r="198" spans="1:122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</row>
    <row r="199" spans="1:122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</row>
    <row r="200" spans="1:122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</row>
    <row r="201" spans="1:122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</row>
    <row r="202" spans="1:122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</row>
    <row r="203" spans="1:122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</row>
    <row r="204" spans="1:122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</row>
    <row r="205" spans="1:122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</row>
    <row r="206" spans="1:122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</row>
    <row r="207" spans="1:122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</row>
    <row r="208" spans="1:122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</row>
    <row r="209" spans="1:122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</row>
    <row r="210" spans="1:122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</row>
    <row r="211" spans="1:122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</row>
    <row r="212" spans="1:122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</row>
    <row r="213" spans="1:122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</row>
    <row r="214" spans="1:122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</row>
    <row r="215" spans="1:122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</row>
    <row r="216" spans="1:122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</row>
    <row r="217" spans="1:122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</row>
    <row r="218" spans="1:122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</row>
    <row r="219" spans="1:122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</row>
    <row r="220" spans="1:122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</row>
    <row r="221" spans="1:122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</row>
    <row r="222" spans="1:122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</row>
    <row r="223" spans="1:122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</row>
    <row r="224" spans="1:122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</row>
    <row r="225" spans="1:122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</row>
    <row r="226" spans="1:122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</row>
    <row r="227" spans="1:122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</row>
    <row r="228" spans="1:122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</row>
    <row r="229" spans="1:122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</row>
    <row r="230" spans="1:122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</row>
    <row r="231" spans="1:122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</row>
    <row r="232" spans="1:122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</row>
    <row r="233" spans="1:122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</row>
    <row r="234" spans="1:122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</row>
    <row r="235" spans="1:122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</row>
    <row r="236" spans="1:122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</row>
    <row r="237" spans="1:122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</row>
    <row r="238" spans="1:122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</row>
    <row r="239" spans="1:122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</row>
    <row r="240" spans="1:122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</row>
    <row r="241" spans="1:122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</row>
    <row r="242" spans="1:122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</row>
    <row r="243" spans="1:122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</row>
    <row r="244" spans="1:122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</row>
    <row r="245" spans="1:122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</row>
    <row r="246" spans="1:122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</row>
    <row r="247" spans="1:122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</row>
    <row r="248" spans="1:122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</row>
    <row r="249" spans="1:122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</row>
    <row r="250" spans="1:122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</row>
    <row r="251" spans="1:122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</row>
    <row r="252" spans="1:122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</row>
    <row r="253" spans="1:122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</row>
    <row r="254" spans="1:122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</row>
    <row r="255" spans="1:122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</row>
    <row r="256" spans="1:122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</row>
    <row r="257" spans="1:122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</row>
    <row r="258" spans="1:122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</row>
    <row r="259" spans="1:122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</row>
    <row r="260" spans="1:122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</row>
    <row r="261" spans="1:122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</row>
    <row r="262" spans="1:122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</row>
    <row r="263" spans="1:122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</row>
    <row r="264" spans="1:122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</row>
    <row r="265" spans="1:122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</row>
    <row r="266" spans="1:122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</row>
    <row r="267" spans="1:122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</row>
    <row r="268" spans="1:122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</row>
    <row r="269" spans="1:122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</row>
    <row r="270" spans="1:122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</row>
    <row r="271" spans="1:122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</row>
    <row r="272" spans="1:122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</row>
    <row r="273" spans="1:122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</row>
    <row r="274" spans="1:122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</row>
    <row r="275" spans="1:122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</row>
    <row r="276" spans="1:122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</row>
    <row r="277" spans="1:122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</row>
    <row r="278" spans="1:122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</row>
    <row r="279" spans="1:122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</row>
    <row r="280" spans="1:122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</row>
    <row r="281" spans="1:122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</row>
    <row r="282" spans="1:122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</row>
    <row r="283" spans="1:122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</row>
    <row r="284" spans="1:122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</row>
    <row r="285" spans="1:122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</row>
    <row r="286" spans="1:122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</row>
    <row r="287" spans="1:122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</row>
    <row r="288" spans="1:122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</row>
    <row r="289" spans="1:122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</row>
    <row r="290" spans="1:122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</row>
    <row r="291" spans="1:122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</row>
    <row r="292" spans="1:122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</row>
    <row r="293" spans="1:122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</row>
    <row r="294" spans="1:122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</row>
    <row r="295" spans="1:122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</row>
    <row r="296" spans="1:122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</row>
    <row r="297" spans="1:122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</row>
    <row r="298" spans="1:122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</row>
    <row r="299" spans="1:122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</row>
    <row r="300" spans="1:122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</row>
    <row r="301" spans="1:122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</row>
    <row r="302" spans="1:122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</row>
    <row r="303" spans="1:122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</row>
    <row r="304" spans="1:122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</row>
    <row r="305" spans="1:122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</row>
    <row r="306" spans="1:122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</row>
    <row r="307" spans="1:122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</row>
    <row r="308" spans="1:122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</row>
    <row r="309" spans="1:122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</row>
    <row r="310" spans="1:122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</row>
    <row r="311" spans="1:122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</row>
    <row r="312" spans="1:122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</row>
    <row r="313" spans="1:122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</row>
    <row r="314" spans="1:122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</row>
    <row r="315" spans="1:122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</row>
    <row r="316" spans="1:122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</row>
    <row r="317" spans="1:122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</row>
    <row r="318" spans="1:122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</row>
    <row r="319" spans="1:122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</row>
    <row r="320" spans="1:122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</row>
    <row r="321" spans="1:122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</row>
    <row r="322" spans="1:122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</row>
    <row r="323" spans="1:122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</row>
    <row r="324" spans="1:122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</row>
    <row r="325" spans="1:122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</row>
    <row r="326" spans="1:122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</row>
    <row r="327" spans="1:122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</row>
    <row r="328" spans="1:122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</row>
    <row r="329" spans="1:122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</row>
    <row r="330" spans="1:122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</row>
    <row r="331" spans="1:122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</row>
    <row r="332" spans="1:122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</row>
    <row r="333" spans="1:122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</row>
    <row r="334" spans="1:122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</row>
    <row r="335" spans="1:122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</row>
    <row r="336" spans="1:122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</row>
    <row r="337" spans="1:122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</row>
    <row r="338" spans="1:122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</row>
    <row r="339" spans="1:122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</row>
    <row r="340" spans="1:122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</row>
    <row r="341" spans="1:122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</row>
    <row r="342" spans="1:122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</row>
    <row r="343" spans="1:122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</row>
    <row r="344" spans="1:122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</row>
    <row r="345" spans="1:122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</row>
    <row r="346" spans="1:122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</row>
    <row r="347" spans="1:122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</row>
    <row r="348" spans="1:122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</row>
    <row r="349" spans="1:122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</row>
    <row r="350" spans="1:122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</row>
    <row r="351" spans="1:122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</row>
    <row r="352" spans="1:122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</row>
    <row r="353" spans="1:122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</row>
    <row r="354" spans="1:122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</row>
    <row r="355" spans="1:122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</row>
    <row r="356" spans="1:122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</row>
    <row r="357" spans="1:122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</row>
    <row r="358" spans="1:122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</row>
    <row r="359" spans="1:122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</row>
    <row r="360" spans="1:122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</row>
    <row r="361" spans="1:122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</row>
    <row r="362" spans="1:122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</row>
    <row r="363" spans="1:122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</row>
    <row r="364" spans="1:122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</row>
    <row r="365" spans="1:122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</row>
    <row r="366" spans="1:122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</row>
    <row r="367" spans="1:122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</row>
    <row r="368" spans="1:122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</row>
    <row r="369" spans="1:122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</row>
    <row r="370" spans="1:122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</row>
    <row r="371" spans="1:122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</row>
    <row r="372" spans="1:122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</row>
    <row r="373" spans="1:122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</row>
    <row r="374" spans="1:122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</row>
    <row r="375" spans="1:122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</row>
    <row r="376" spans="1:122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</row>
    <row r="377" spans="1:122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</row>
    <row r="378" spans="1:122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</row>
    <row r="379" spans="1:122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</row>
    <row r="380" spans="1:122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</row>
    <row r="381" spans="1:122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</row>
    <row r="382" spans="1:122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</row>
    <row r="383" spans="1:122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</row>
    <row r="384" spans="1:122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</row>
    <row r="385" spans="1:122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</row>
    <row r="386" spans="1:122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</row>
    <row r="387" spans="1:122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</row>
    <row r="388" spans="1:122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</row>
    <row r="389" spans="1:122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</row>
    <row r="390" spans="1:122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</row>
    <row r="391" spans="1:122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</row>
    <row r="392" spans="1:122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</row>
    <row r="393" spans="1:122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</row>
    <row r="394" spans="1:122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</row>
    <row r="395" spans="1:122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</row>
    <row r="396" spans="1:122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</row>
    <row r="397" spans="1:122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</row>
    <row r="398" spans="1:122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</row>
    <row r="399" spans="1:122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</row>
    <row r="400" spans="1:122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</row>
    <row r="401" spans="1:122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</row>
    <row r="402" spans="1:122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</row>
    <row r="403" spans="1:122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</row>
    <row r="404" spans="1:122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</row>
    <row r="405" spans="1:122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</row>
    <row r="406" spans="1:122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</row>
    <row r="407" spans="1:122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</row>
    <row r="408" spans="1:122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</row>
    <row r="409" spans="1:122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</row>
    <row r="410" spans="1:122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</row>
    <row r="411" spans="1:122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</row>
    <row r="412" spans="1:122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</row>
    <row r="413" spans="1:122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</row>
    <row r="414" spans="1:122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</row>
    <row r="415" spans="1:122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</row>
    <row r="416" spans="1:122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</row>
    <row r="417" spans="1:122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</row>
    <row r="418" spans="1:122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</row>
    <row r="419" spans="1:122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</row>
    <row r="420" spans="1:122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</row>
    <row r="421" spans="1:122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</row>
    <row r="422" spans="1:122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</row>
    <row r="423" spans="1:122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</row>
    <row r="424" spans="1:122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</row>
    <row r="425" spans="1:122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</row>
    <row r="426" spans="1:122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</row>
    <row r="427" spans="1:122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</row>
    <row r="428" spans="1:122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</row>
    <row r="429" spans="1:122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</row>
    <row r="430" spans="1:122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</row>
    <row r="431" spans="1:122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</row>
    <row r="432" spans="1:122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</row>
    <row r="433" spans="1:122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</row>
    <row r="434" spans="1:122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</row>
    <row r="435" spans="1:122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</row>
    <row r="436" spans="1:122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</row>
    <row r="437" spans="1:122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</row>
    <row r="438" spans="1:122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</row>
    <row r="439" spans="1:122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</row>
    <row r="440" spans="1:122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</row>
    <row r="441" spans="1:122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</row>
    <row r="442" spans="1:122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</row>
    <row r="443" spans="1:122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</row>
    <row r="444" spans="1:122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</row>
    <row r="445" spans="1:122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</row>
    <row r="446" spans="1:122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</row>
    <row r="447" spans="1:122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</row>
    <row r="448" spans="1:122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</row>
    <row r="449" spans="1:122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</row>
    <row r="450" spans="1:122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</row>
    <row r="451" spans="1:122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</row>
    <row r="452" spans="1:122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</row>
    <row r="453" spans="1:122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</row>
    <row r="454" spans="1:122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</row>
    <row r="455" spans="1:122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</row>
    <row r="456" spans="1:122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</row>
    <row r="457" spans="1:122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</row>
    <row r="458" spans="1:122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</row>
    <row r="459" spans="1:122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</row>
    <row r="460" spans="1:122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</row>
    <row r="461" spans="1:122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</row>
    <row r="462" spans="1:122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</row>
    <row r="463" spans="1:122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</row>
    <row r="464" spans="1:122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</row>
    <row r="465" spans="1:122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</row>
    <row r="466" spans="1:122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</row>
    <row r="467" spans="1:122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</row>
    <row r="468" spans="1:122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</row>
    <row r="469" spans="1:122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</row>
    <row r="470" spans="1:122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</row>
    <row r="471" spans="1:122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</row>
    <row r="472" spans="1:122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</row>
    <row r="473" spans="1:122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</row>
    <row r="474" spans="1:122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</row>
    <row r="475" spans="1:122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</row>
    <row r="476" spans="1:122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</row>
    <row r="477" spans="1:122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</row>
    <row r="478" spans="1:122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</row>
    <row r="479" spans="1:122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</row>
    <row r="480" spans="1:122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</row>
    <row r="481" spans="1:122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</row>
    <row r="482" spans="1:122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</row>
    <row r="483" spans="1:122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</row>
    <row r="484" spans="1:122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</row>
    <row r="485" spans="1:122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</row>
    <row r="486" spans="1:122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</row>
    <row r="487" spans="1:122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</row>
    <row r="488" spans="1:122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</row>
    <row r="489" spans="1:122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</row>
    <row r="490" spans="1:122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</row>
    <row r="491" spans="1:122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</row>
    <row r="492" spans="1:122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</row>
    <row r="493" spans="1:122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</row>
    <row r="494" spans="1:122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</row>
    <row r="495" spans="1:122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</row>
    <row r="496" spans="1:122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</row>
    <row r="497" spans="1:122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</row>
    <row r="498" spans="1:122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</row>
    <row r="499" spans="1:122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</row>
    <row r="500" spans="1:122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</row>
    <row r="501" spans="1:122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</row>
    <row r="502" spans="1:122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</row>
    <row r="503" spans="1:122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</row>
    <row r="504" spans="1:122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</row>
    <row r="505" spans="1:122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</row>
    <row r="506" spans="1:122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</row>
    <row r="507" spans="1:122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</row>
    <row r="508" spans="1:122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</row>
    <row r="509" spans="1:122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</row>
    <row r="510" spans="1:122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</row>
    <row r="511" spans="1:122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</row>
    <row r="512" spans="1:122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</row>
    <row r="513" spans="1:122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</row>
    <row r="514" spans="1:122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</row>
    <row r="515" spans="1:122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</row>
    <row r="516" spans="1:122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</row>
    <row r="517" spans="1:122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</row>
    <row r="518" spans="1:122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</row>
    <row r="519" spans="1:122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</row>
    <row r="520" spans="1:122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</row>
    <row r="521" spans="1:122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</row>
    <row r="522" spans="1:122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</row>
    <row r="523" spans="1:122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</row>
    <row r="524" spans="1:122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</row>
    <row r="525" spans="1:122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</row>
    <row r="526" spans="1:122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</row>
    <row r="527" spans="1:122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</row>
    <row r="528" spans="1:122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</row>
    <row r="529" spans="1:122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</row>
    <row r="530" spans="1:122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</row>
    <row r="531" spans="1:122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</row>
    <row r="532" spans="1:122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</row>
    <row r="533" spans="1:122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</row>
    <row r="534" spans="1:122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</row>
    <row r="535" spans="1:122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</row>
    <row r="536" spans="1:122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</row>
    <row r="537" spans="1:122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</row>
    <row r="538" spans="1:122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</row>
    <row r="539" spans="1:122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</row>
    <row r="540" spans="1:122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</row>
    <row r="541" spans="1:122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</row>
    <row r="542" spans="1:122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</row>
    <row r="543" spans="1:122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</row>
    <row r="544" spans="1:122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</row>
    <row r="545" spans="1:122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</row>
    <row r="546" spans="1:122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</row>
    <row r="547" spans="1:122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</row>
    <row r="548" spans="1:122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</row>
    <row r="549" spans="1:122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</row>
    <row r="550" spans="1:122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</row>
    <row r="551" spans="1:122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</row>
    <row r="552" spans="1:122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</row>
    <row r="553" spans="1:122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</row>
    <row r="554" spans="1:122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</row>
    <row r="555" spans="1:122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</row>
    <row r="556" spans="1:122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</row>
    <row r="557" spans="1:122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</row>
    <row r="558" spans="1:122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</row>
    <row r="559" spans="1:122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</row>
    <row r="560" spans="1:122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</row>
    <row r="561" spans="1:122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</row>
    <row r="562" spans="1:122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</row>
    <row r="563" spans="1:122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</row>
    <row r="564" spans="1:122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</row>
    <row r="565" spans="1:122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</row>
    <row r="566" spans="1:122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</row>
    <row r="567" spans="1:122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</row>
    <row r="568" spans="1:122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</row>
    <row r="569" spans="1:122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</row>
    <row r="570" spans="1:122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</row>
    <row r="571" spans="1:122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</row>
    <row r="572" spans="1:122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</row>
    <row r="573" spans="1:122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</row>
    <row r="574" spans="1:122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</row>
    <row r="575" spans="1:122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</row>
    <row r="576" spans="1:122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</row>
    <row r="577" spans="1:122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</row>
    <row r="578" spans="1:122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</row>
    <row r="579" spans="1:122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</row>
    <row r="580" spans="1:122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</row>
    <row r="581" spans="1:122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</row>
    <row r="582" spans="1:122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</row>
    <row r="583" spans="1:122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</row>
    <row r="584" spans="1:122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</row>
    <row r="585" spans="1:122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</row>
    <row r="586" spans="1:122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</row>
    <row r="587" spans="1:122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</row>
    <row r="588" spans="1:122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</row>
    <row r="589" spans="1:122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</row>
    <row r="590" spans="1:122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</row>
    <row r="591" spans="1:122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</row>
    <row r="592" spans="1:122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</row>
    <row r="593" spans="1:122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</row>
    <row r="594" spans="1:122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</row>
    <row r="595" spans="1:122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</row>
    <row r="596" spans="1:122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</row>
    <row r="597" spans="1:122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</row>
    <row r="598" spans="1:122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</row>
    <row r="599" spans="1:122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</row>
    <row r="600" spans="1:122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</row>
    <row r="601" spans="1:122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</row>
    <row r="602" spans="1:122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</row>
    <row r="603" spans="1:122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</row>
    <row r="604" spans="1:122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</row>
    <row r="605" spans="1:122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</row>
    <row r="606" spans="1:122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</row>
    <row r="607" spans="1:122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</row>
    <row r="608" spans="1:122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</row>
    <row r="609" spans="1:122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</row>
    <row r="610" spans="1:122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</row>
    <row r="611" spans="1:122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</row>
    <row r="612" spans="1:122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</row>
    <row r="613" spans="1:122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</row>
    <row r="614" spans="1:122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</row>
    <row r="615" spans="1:122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</row>
    <row r="616" spans="1:122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</row>
    <row r="617" spans="1:122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</row>
    <row r="618" spans="1:122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</row>
    <row r="619" spans="1:122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</row>
    <row r="620" spans="1:122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</row>
    <row r="621" spans="1:122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</row>
    <row r="622" spans="1:122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</row>
    <row r="623" spans="1:122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</row>
    <row r="624" spans="1:122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</row>
    <row r="625" spans="1:122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</row>
    <row r="626" spans="1:122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</row>
    <row r="627" spans="1:122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</row>
    <row r="628" spans="1:122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</row>
    <row r="629" spans="1:122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</row>
    <row r="630" spans="1:122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</row>
    <row r="631" spans="1:122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</row>
    <row r="632" spans="1:122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</row>
    <row r="633" spans="1:122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</row>
    <row r="634" spans="1:122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</row>
    <row r="635" spans="1:122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</row>
    <row r="636" spans="1:122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</row>
    <row r="637" spans="1:122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</row>
    <row r="638" spans="1:122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</row>
    <row r="639" spans="1:122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</row>
    <row r="640" spans="1:122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</row>
    <row r="641" spans="1:122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</row>
    <row r="642" spans="1:122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</row>
    <row r="643" spans="1:122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</row>
    <row r="644" spans="1:122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</row>
    <row r="645" spans="1:122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</row>
    <row r="646" spans="1:122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</row>
    <row r="647" spans="1:122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</row>
    <row r="648" spans="1:122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</row>
    <row r="649" spans="1:122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</row>
    <row r="650" spans="1:122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</row>
    <row r="651" spans="1:122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</row>
    <row r="652" spans="1:122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</row>
    <row r="653" spans="1:122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</row>
    <row r="654" spans="1:122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</row>
    <row r="655" spans="1:122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</row>
    <row r="656" spans="1:122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</row>
    <row r="657" spans="1:122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</row>
    <row r="658" spans="1:122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</row>
    <row r="659" spans="1:122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</row>
    <row r="660" spans="1:122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</row>
    <row r="661" spans="1:122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</row>
    <row r="662" spans="1:122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</row>
    <row r="663" spans="1:122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</row>
    <row r="664" spans="1:122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</row>
    <row r="665" spans="1:122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</row>
    <row r="666" spans="1:122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</row>
    <row r="667" spans="1:122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</row>
    <row r="668" spans="1:122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</row>
    <row r="669" spans="1:122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</row>
    <row r="670" spans="1:122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</row>
    <row r="671" spans="1:122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</row>
    <row r="672" spans="1:122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</row>
    <row r="673" spans="1:122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</row>
    <row r="674" spans="1:122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</row>
    <row r="675" spans="1:122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</row>
    <row r="676" spans="1:122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</row>
    <row r="677" spans="1:122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</row>
    <row r="678" spans="1:122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</row>
    <row r="679" spans="1:122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</row>
    <row r="680" spans="1:122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</row>
    <row r="681" spans="1:122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</row>
    <row r="682" spans="1:122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</row>
    <row r="683" spans="1:122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</row>
    <row r="684" spans="1:122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</row>
    <row r="685" spans="1:122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</row>
    <row r="686" spans="1:122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</row>
    <row r="687" spans="1:122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</row>
    <row r="688" spans="1:122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</row>
    <row r="689" spans="1:122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</row>
    <row r="690" spans="1:122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</row>
    <row r="691" spans="1:122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</row>
    <row r="692" spans="1:122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</row>
    <row r="693" spans="1:122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</row>
    <row r="694" spans="1:122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</row>
    <row r="695" spans="1:122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</row>
    <row r="696" spans="1:122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</row>
    <row r="697" spans="1:122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</row>
    <row r="698" spans="1:122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</row>
    <row r="699" spans="1:122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</row>
    <row r="700" spans="1:122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</row>
    <row r="701" spans="1:122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</row>
    <row r="702" spans="1:122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</row>
    <row r="703" spans="1:122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</row>
    <row r="704" spans="1:122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</row>
    <row r="705" spans="1:122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</row>
    <row r="706" spans="1:122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</row>
    <row r="707" spans="1:122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</row>
    <row r="708" spans="1:122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</row>
    <row r="709" spans="1:122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</row>
    <row r="710" spans="1:122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</row>
    <row r="711" spans="1:122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</row>
    <row r="712" spans="1:122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</row>
    <row r="713" spans="1:122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</row>
    <row r="714" spans="1:122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</row>
    <row r="715" spans="1:122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</row>
    <row r="716" spans="1:122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</row>
    <row r="717" spans="1:122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</row>
    <row r="718" spans="1:122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</row>
    <row r="719" spans="1:122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</row>
    <row r="720" spans="1:122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</row>
    <row r="721" spans="1:122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</row>
    <row r="722" spans="1:122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</row>
    <row r="723" spans="1:122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</row>
    <row r="724" spans="1:122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</row>
    <row r="725" spans="1:122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</row>
    <row r="726" spans="1:122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</row>
    <row r="727" spans="1:122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</row>
    <row r="728" spans="1:122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</row>
    <row r="729" spans="1:122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</row>
    <row r="730" spans="1:122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</row>
    <row r="731" spans="1:122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</row>
    <row r="732" spans="1:122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</row>
    <row r="733" spans="1:122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</row>
    <row r="734" spans="1:122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</row>
    <row r="735" spans="1:122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</row>
    <row r="736" spans="1:122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</row>
    <row r="737" spans="1:122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</row>
    <row r="738" spans="1:122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</row>
    <row r="739" spans="1:122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</row>
    <row r="740" spans="1:122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</row>
    <row r="741" spans="1:122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</row>
    <row r="742" spans="1:122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</row>
    <row r="743" spans="1:122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</row>
    <row r="744" spans="1:122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</row>
    <row r="745" spans="1:122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</row>
    <row r="746" spans="1:122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</row>
    <row r="747" spans="1:122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</row>
    <row r="748" spans="1:122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</row>
    <row r="749" spans="1:122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</row>
    <row r="750" spans="1:122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</row>
    <row r="751" spans="1:122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</row>
    <row r="752" spans="1:122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</row>
    <row r="753" spans="1:122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</row>
    <row r="754" spans="1:122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</row>
    <row r="755" spans="1:122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</row>
    <row r="756" spans="1:122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</row>
    <row r="757" spans="1:122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</row>
    <row r="758" spans="1:122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</row>
    <row r="759" spans="1:122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</row>
    <row r="760" spans="1:122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</row>
    <row r="761" spans="1:122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</row>
    <row r="762" spans="1:122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  <c r="DO762" s="2"/>
      <c r="DP762" s="2"/>
      <c r="DQ762" s="2"/>
      <c r="DR762" s="2"/>
    </row>
    <row r="763" spans="1:122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  <c r="DO763" s="2"/>
      <c r="DP763" s="2"/>
      <c r="DQ763" s="2"/>
      <c r="DR763" s="2"/>
    </row>
    <row r="764" spans="1:122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  <c r="DO764" s="2"/>
      <c r="DP764" s="2"/>
      <c r="DQ764" s="2"/>
      <c r="DR764" s="2"/>
    </row>
    <row r="765" spans="1:122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  <c r="DO765" s="2"/>
      <c r="DP765" s="2"/>
      <c r="DQ765" s="2"/>
      <c r="DR765" s="2"/>
    </row>
    <row r="766" spans="1:122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  <c r="DO766" s="2"/>
      <c r="DP766" s="2"/>
      <c r="DQ766" s="2"/>
      <c r="DR766" s="2"/>
    </row>
    <row r="767" spans="1:122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  <c r="DO767" s="2"/>
      <c r="DP767" s="2"/>
      <c r="DQ767" s="2"/>
      <c r="DR767" s="2"/>
    </row>
    <row r="768" spans="1:122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  <c r="DO768" s="2"/>
      <c r="DP768" s="2"/>
      <c r="DQ768" s="2"/>
      <c r="DR768" s="2"/>
    </row>
    <row r="769" spans="1:122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</row>
    <row r="770" spans="1:122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</row>
    <row r="771" spans="1:122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</row>
    <row r="772" spans="1:122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  <c r="DN772" s="2"/>
      <c r="DO772" s="2"/>
      <c r="DP772" s="2"/>
      <c r="DQ772" s="2"/>
      <c r="DR772" s="2"/>
    </row>
    <row r="773" spans="1:122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  <c r="DN773" s="2"/>
      <c r="DO773" s="2"/>
      <c r="DP773" s="2"/>
      <c r="DQ773" s="2"/>
      <c r="DR773" s="2"/>
    </row>
    <row r="774" spans="1:122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  <c r="DO774" s="2"/>
      <c r="DP774" s="2"/>
      <c r="DQ774" s="2"/>
      <c r="DR774" s="2"/>
    </row>
    <row r="775" spans="1:122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  <c r="DO775" s="2"/>
      <c r="DP775" s="2"/>
      <c r="DQ775" s="2"/>
      <c r="DR775" s="2"/>
    </row>
    <row r="776" spans="1:122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  <c r="DN776" s="2"/>
      <c r="DO776" s="2"/>
      <c r="DP776" s="2"/>
      <c r="DQ776" s="2"/>
      <c r="DR776" s="2"/>
    </row>
    <row r="777" spans="1:122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  <c r="DO777" s="2"/>
      <c r="DP777" s="2"/>
      <c r="DQ777" s="2"/>
      <c r="DR777" s="2"/>
    </row>
    <row r="778" spans="1:122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  <c r="DN778" s="2"/>
      <c r="DO778" s="2"/>
      <c r="DP778" s="2"/>
      <c r="DQ778" s="2"/>
      <c r="DR778" s="2"/>
    </row>
    <row r="779" spans="1:122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  <c r="DO779" s="2"/>
      <c r="DP779" s="2"/>
      <c r="DQ779" s="2"/>
      <c r="DR779" s="2"/>
    </row>
    <row r="780" spans="1:122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  <c r="DO780" s="2"/>
      <c r="DP780" s="2"/>
      <c r="DQ780" s="2"/>
      <c r="DR780" s="2"/>
    </row>
    <row r="781" spans="1:122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  <c r="DO781" s="2"/>
      <c r="DP781" s="2"/>
      <c r="DQ781" s="2"/>
      <c r="DR781" s="2"/>
    </row>
    <row r="782" spans="1:122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  <c r="DN782" s="2"/>
      <c r="DO782" s="2"/>
      <c r="DP782" s="2"/>
      <c r="DQ782" s="2"/>
      <c r="DR782" s="2"/>
    </row>
    <row r="783" spans="1:122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  <c r="DO783" s="2"/>
      <c r="DP783" s="2"/>
      <c r="DQ783" s="2"/>
      <c r="DR783" s="2"/>
    </row>
    <row r="784" spans="1:122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  <c r="DN784" s="2"/>
      <c r="DO784" s="2"/>
      <c r="DP784" s="2"/>
      <c r="DQ784" s="2"/>
      <c r="DR784" s="2"/>
    </row>
    <row r="785" spans="1:122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  <c r="DO785" s="2"/>
      <c r="DP785" s="2"/>
      <c r="DQ785" s="2"/>
      <c r="DR785" s="2"/>
    </row>
    <row r="786" spans="1:122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  <c r="DN786" s="2"/>
      <c r="DO786" s="2"/>
      <c r="DP786" s="2"/>
      <c r="DQ786" s="2"/>
      <c r="DR786" s="2"/>
    </row>
    <row r="787" spans="1:122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  <c r="DO787" s="2"/>
      <c r="DP787" s="2"/>
      <c r="DQ787" s="2"/>
      <c r="DR787" s="2"/>
    </row>
    <row r="788" spans="1:122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  <c r="DN788" s="2"/>
      <c r="DO788" s="2"/>
      <c r="DP788" s="2"/>
      <c r="DQ788" s="2"/>
      <c r="DR788" s="2"/>
    </row>
    <row r="789" spans="1:122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  <c r="DO789" s="2"/>
      <c r="DP789" s="2"/>
      <c r="DQ789" s="2"/>
      <c r="DR789" s="2"/>
    </row>
    <row r="790" spans="1:122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  <c r="DN790" s="2"/>
      <c r="DO790" s="2"/>
      <c r="DP790" s="2"/>
      <c r="DQ790" s="2"/>
      <c r="DR790" s="2"/>
    </row>
    <row r="791" spans="1:122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  <c r="DO791" s="2"/>
      <c r="DP791" s="2"/>
      <c r="DQ791" s="2"/>
      <c r="DR791" s="2"/>
    </row>
    <row r="792" spans="1:122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  <c r="DN792" s="2"/>
      <c r="DO792" s="2"/>
      <c r="DP792" s="2"/>
      <c r="DQ792" s="2"/>
      <c r="DR792" s="2"/>
    </row>
    <row r="793" spans="1:122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  <c r="DO793" s="2"/>
      <c r="DP793" s="2"/>
      <c r="DQ793" s="2"/>
      <c r="DR793" s="2"/>
    </row>
    <row r="794" spans="1:122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  <c r="DN794" s="2"/>
      <c r="DO794" s="2"/>
      <c r="DP794" s="2"/>
      <c r="DQ794" s="2"/>
      <c r="DR794" s="2"/>
    </row>
    <row r="795" spans="1:122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  <c r="DN795" s="2"/>
      <c r="DO795" s="2"/>
      <c r="DP795" s="2"/>
      <c r="DQ795" s="2"/>
      <c r="DR795" s="2"/>
    </row>
    <row r="796" spans="1:122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  <c r="DO796" s="2"/>
      <c r="DP796" s="2"/>
      <c r="DQ796" s="2"/>
      <c r="DR796" s="2"/>
    </row>
    <row r="797" spans="1:122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  <c r="DO797" s="2"/>
      <c r="DP797" s="2"/>
      <c r="DQ797" s="2"/>
      <c r="DR797" s="2"/>
    </row>
    <row r="798" spans="1:122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  <c r="DN798" s="2"/>
      <c r="DO798" s="2"/>
      <c r="DP798" s="2"/>
      <c r="DQ798" s="2"/>
      <c r="DR798" s="2"/>
    </row>
    <row r="799" spans="1:122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  <c r="DO799" s="2"/>
      <c r="DP799" s="2"/>
      <c r="DQ799" s="2"/>
      <c r="DR799" s="2"/>
    </row>
    <row r="800" spans="1:122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  <c r="DN800" s="2"/>
      <c r="DO800" s="2"/>
      <c r="DP800" s="2"/>
      <c r="DQ800" s="2"/>
      <c r="DR800" s="2"/>
    </row>
    <row r="801" spans="1:122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  <c r="DN801" s="2"/>
      <c r="DO801" s="2"/>
      <c r="DP801" s="2"/>
      <c r="DQ801" s="2"/>
      <c r="DR801" s="2"/>
    </row>
    <row r="802" spans="1:122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  <c r="DO802" s="2"/>
      <c r="DP802" s="2"/>
      <c r="DQ802" s="2"/>
      <c r="DR802" s="2"/>
    </row>
    <row r="803" spans="1:122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  <c r="DO803" s="2"/>
      <c r="DP803" s="2"/>
      <c r="DQ803" s="2"/>
      <c r="DR803" s="2"/>
    </row>
    <row r="804" spans="1:122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  <c r="DO804" s="2"/>
      <c r="DP804" s="2"/>
      <c r="DQ804" s="2"/>
      <c r="DR804" s="2"/>
    </row>
    <row r="805" spans="1:122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</row>
    <row r="806" spans="1:122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  <c r="DO806" s="2"/>
      <c r="DP806" s="2"/>
      <c r="DQ806" s="2"/>
      <c r="DR806" s="2"/>
    </row>
    <row r="807" spans="1:122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  <c r="DO807" s="2"/>
      <c r="DP807" s="2"/>
      <c r="DQ807" s="2"/>
      <c r="DR807" s="2"/>
    </row>
    <row r="808" spans="1:122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  <c r="DO808" s="2"/>
      <c r="DP808" s="2"/>
      <c r="DQ808" s="2"/>
      <c r="DR808" s="2"/>
    </row>
    <row r="809" spans="1:122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  <c r="DO809" s="2"/>
      <c r="DP809" s="2"/>
      <c r="DQ809" s="2"/>
      <c r="DR809" s="2"/>
    </row>
    <row r="810" spans="1:122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</row>
    <row r="811" spans="1:122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  <c r="DO811" s="2"/>
      <c r="DP811" s="2"/>
      <c r="DQ811" s="2"/>
      <c r="DR811" s="2"/>
    </row>
    <row r="812" spans="1:122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  <c r="DN812" s="2"/>
      <c r="DO812" s="2"/>
      <c r="DP812" s="2"/>
      <c r="DQ812" s="2"/>
      <c r="DR812" s="2"/>
    </row>
    <row r="813" spans="1:122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  <c r="DN813" s="2"/>
      <c r="DO813" s="2"/>
      <c r="DP813" s="2"/>
      <c r="DQ813" s="2"/>
      <c r="DR813" s="2"/>
    </row>
    <row r="814" spans="1:122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  <c r="DO814" s="2"/>
      <c r="DP814" s="2"/>
      <c r="DQ814" s="2"/>
      <c r="DR814" s="2"/>
    </row>
    <row r="815" spans="1:122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</row>
    <row r="816" spans="1:122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  <c r="DO816" s="2"/>
      <c r="DP816" s="2"/>
      <c r="DQ816" s="2"/>
      <c r="DR816" s="2"/>
    </row>
    <row r="817" spans="1:122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</row>
    <row r="818" spans="1:122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  <c r="DO818" s="2"/>
      <c r="DP818" s="2"/>
      <c r="DQ818" s="2"/>
      <c r="DR818" s="2"/>
    </row>
    <row r="819" spans="1:122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</row>
    <row r="820" spans="1:122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  <c r="DO820" s="2"/>
      <c r="DP820" s="2"/>
      <c r="DQ820" s="2"/>
      <c r="DR820" s="2"/>
    </row>
    <row r="821" spans="1:122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  <c r="DO821" s="2"/>
      <c r="DP821" s="2"/>
      <c r="DQ821" s="2"/>
      <c r="DR821" s="2"/>
    </row>
    <row r="822" spans="1:122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  <c r="DN822" s="2"/>
      <c r="DO822" s="2"/>
      <c r="DP822" s="2"/>
      <c r="DQ822" s="2"/>
      <c r="DR822" s="2"/>
    </row>
    <row r="823" spans="1:122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  <c r="DO823" s="2"/>
      <c r="DP823" s="2"/>
      <c r="DQ823" s="2"/>
      <c r="DR823" s="2"/>
    </row>
    <row r="824" spans="1:122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  <c r="DN824" s="2"/>
      <c r="DO824" s="2"/>
      <c r="DP824" s="2"/>
      <c r="DQ824" s="2"/>
      <c r="DR824" s="2"/>
    </row>
    <row r="825" spans="1:122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  <c r="DO825" s="2"/>
      <c r="DP825" s="2"/>
      <c r="DQ825" s="2"/>
      <c r="DR825" s="2"/>
    </row>
    <row r="826" spans="1:122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  <c r="DN826" s="2"/>
      <c r="DO826" s="2"/>
      <c r="DP826" s="2"/>
      <c r="DQ826" s="2"/>
      <c r="DR826" s="2"/>
    </row>
    <row r="827" spans="1:122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</row>
    <row r="828" spans="1:122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  <c r="DO828" s="2"/>
      <c r="DP828" s="2"/>
      <c r="DQ828" s="2"/>
      <c r="DR828" s="2"/>
    </row>
    <row r="829" spans="1:122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  <c r="DO829" s="2"/>
      <c r="DP829" s="2"/>
      <c r="DQ829" s="2"/>
      <c r="DR829" s="2"/>
    </row>
    <row r="830" spans="1:122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  <c r="DN830" s="2"/>
      <c r="DO830" s="2"/>
      <c r="DP830" s="2"/>
      <c r="DQ830" s="2"/>
      <c r="DR830" s="2"/>
    </row>
    <row r="831" spans="1:122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  <c r="DO831" s="2"/>
      <c r="DP831" s="2"/>
      <c r="DQ831" s="2"/>
      <c r="DR831" s="2"/>
    </row>
    <row r="832" spans="1:122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  <c r="DO832" s="2"/>
      <c r="DP832" s="2"/>
      <c r="DQ832" s="2"/>
      <c r="DR832" s="2"/>
    </row>
    <row r="833" spans="1:122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  <c r="DO833" s="2"/>
      <c r="DP833" s="2"/>
      <c r="DQ833" s="2"/>
      <c r="DR833" s="2"/>
    </row>
    <row r="834" spans="1:122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  <c r="DO834" s="2"/>
      <c r="DP834" s="2"/>
      <c r="DQ834" s="2"/>
      <c r="DR834" s="2"/>
    </row>
    <row r="835" spans="1:122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  <c r="DO835" s="2"/>
      <c r="DP835" s="2"/>
      <c r="DQ835" s="2"/>
      <c r="DR835" s="2"/>
    </row>
    <row r="836" spans="1:122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  <c r="DO836" s="2"/>
      <c r="DP836" s="2"/>
      <c r="DQ836" s="2"/>
      <c r="DR836" s="2"/>
    </row>
    <row r="837" spans="1:122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  <c r="DO837" s="2"/>
      <c r="DP837" s="2"/>
      <c r="DQ837" s="2"/>
      <c r="DR837" s="2"/>
    </row>
    <row r="838" spans="1:122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  <c r="DO838" s="2"/>
      <c r="DP838" s="2"/>
      <c r="DQ838" s="2"/>
      <c r="DR838" s="2"/>
    </row>
    <row r="839" spans="1:122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  <c r="DO839" s="2"/>
      <c r="DP839" s="2"/>
      <c r="DQ839" s="2"/>
      <c r="DR839" s="2"/>
    </row>
    <row r="840" spans="1:122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  <c r="DO840" s="2"/>
      <c r="DP840" s="2"/>
      <c r="DQ840" s="2"/>
      <c r="DR840" s="2"/>
    </row>
    <row r="841" spans="1:122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  <c r="DO841" s="2"/>
      <c r="DP841" s="2"/>
      <c r="DQ841" s="2"/>
      <c r="DR841" s="2"/>
    </row>
    <row r="842" spans="1:122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  <c r="DO842" s="2"/>
      <c r="DP842" s="2"/>
      <c r="DQ842" s="2"/>
      <c r="DR842" s="2"/>
    </row>
    <row r="843" spans="1:122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  <c r="DN843" s="2"/>
      <c r="DO843" s="2"/>
      <c r="DP843" s="2"/>
      <c r="DQ843" s="2"/>
      <c r="DR843" s="2"/>
    </row>
    <row r="844" spans="1:122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  <c r="DN844" s="2"/>
      <c r="DO844" s="2"/>
      <c r="DP844" s="2"/>
      <c r="DQ844" s="2"/>
      <c r="DR844" s="2"/>
    </row>
    <row r="845" spans="1:122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  <c r="DO845" s="2"/>
      <c r="DP845" s="2"/>
      <c r="DQ845" s="2"/>
      <c r="DR845" s="2"/>
    </row>
    <row r="846" spans="1:122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  <c r="DO846" s="2"/>
      <c r="DP846" s="2"/>
      <c r="DQ846" s="2"/>
      <c r="DR846" s="2"/>
    </row>
    <row r="847" spans="1:122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  <c r="DO847" s="2"/>
      <c r="DP847" s="2"/>
      <c r="DQ847" s="2"/>
      <c r="DR847" s="2"/>
    </row>
    <row r="848" spans="1:122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  <c r="DN848" s="2"/>
      <c r="DO848" s="2"/>
      <c r="DP848" s="2"/>
      <c r="DQ848" s="2"/>
      <c r="DR848" s="2"/>
    </row>
    <row r="849" spans="1:122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  <c r="DN849" s="2"/>
      <c r="DO849" s="2"/>
      <c r="DP849" s="2"/>
      <c r="DQ849" s="2"/>
      <c r="DR849" s="2"/>
    </row>
    <row r="850" spans="1:122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  <c r="DO850" s="2"/>
      <c r="DP850" s="2"/>
      <c r="DQ850" s="2"/>
      <c r="DR850" s="2"/>
    </row>
    <row r="851" spans="1:122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  <c r="DO851" s="2"/>
      <c r="DP851" s="2"/>
      <c r="DQ851" s="2"/>
      <c r="DR851" s="2"/>
    </row>
    <row r="852" spans="1:122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  <c r="DO852" s="2"/>
      <c r="DP852" s="2"/>
      <c r="DQ852" s="2"/>
      <c r="DR852" s="2"/>
    </row>
    <row r="853" spans="1:122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  <c r="DN853" s="2"/>
      <c r="DO853" s="2"/>
      <c r="DP853" s="2"/>
      <c r="DQ853" s="2"/>
      <c r="DR853" s="2"/>
    </row>
    <row r="854" spans="1:122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  <c r="DN854" s="2"/>
      <c r="DO854" s="2"/>
      <c r="DP854" s="2"/>
      <c r="DQ854" s="2"/>
      <c r="DR854" s="2"/>
    </row>
    <row r="855" spans="1:122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  <c r="DO855" s="2"/>
      <c r="DP855" s="2"/>
      <c r="DQ855" s="2"/>
      <c r="DR855" s="2"/>
    </row>
    <row r="856" spans="1:122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  <c r="DO856" s="2"/>
      <c r="DP856" s="2"/>
      <c r="DQ856" s="2"/>
      <c r="DR856" s="2"/>
    </row>
    <row r="857" spans="1:122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  <c r="DO857" s="2"/>
      <c r="DP857" s="2"/>
      <c r="DQ857" s="2"/>
      <c r="DR857" s="2"/>
    </row>
    <row r="858" spans="1:122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  <c r="DN858" s="2"/>
      <c r="DO858" s="2"/>
      <c r="DP858" s="2"/>
      <c r="DQ858" s="2"/>
      <c r="DR858" s="2"/>
    </row>
    <row r="859" spans="1:122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  <c r="DO859" s="2"/>
      <c r="DP859" s="2"/>
      <c r="DQ859" s="2"/>
      <c r="DR859" s="2"/>
    </row>
    <row r="860" spans="1:122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  <c r="DN860" s="2"/>
      <c r="DO860" s="2"/>
      <c r="DP860" s="2"/>
      <c r="DQ860" s="2"/>
      <c r="DR860" s="2"/>
    </row>
    <row r="861" spans="1:122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  <c r="DO861" s="2"/>
      <c r="DP861" s="2"/>
      <c r="DQ861" s="2"/>
      <c r="DR861" s="2"/>
    </row>
    <row r="862" spans="1:122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  <c r="DO862" s="2"/>
      <c r="DP862" s="2"/>
      <c r="DQ862" s="2"/>
      <c r="DR862" s="2"/>
    </row>
    <row r="863" spans="1:122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  <c r="DO863" s="2"/>
      <c r="DP863" s="2"/>
      <c r="DQ863" s="2"/>
      <c r="DR863" s="2"/>
    </row>
    <row r="864" spans="1:122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  <c r="DO864" s="2"/>
      <c r="DP864" s="2"/>
      <c r="DQ864" s="2"/>
      <c r="DR864" s="2"/>
    </row>
    <row r="865" spans="1:122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  <c r="DO865" s="2"/>
      <c r="DP865" s="2"/>
      <c r="DQ865" s="2"/>
      <c r="DR865" s="2"/>
    </row>
    <row r="866" spans="1:122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  <c r="DN866" s="2"/>
      <c r="DO866" s="2"/>
      <c r="DP866" s="2"/>
      <c r="DQ866" s="2"/>
      <c r="DR866" s="2"/>
    </row>
    <row r="867" spans="1:122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  <c r="DO867" s="2"/>
      <c r="DP867" s="2"/>
      <c r="DQ867" s="2"/>
      <c r="DR867" s="2"/>
    </row>
    <row r="868" spans="1:122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  <c r="DN868" s="2"/>
      <c r="DO868" s="2"/>
      <c r="DP868" s="2"/>
      <c r="DQ868" s="2"/>
      <c r="DR868" s="2"/>
    </row>
    <row r="869" spans="1:122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  <c r="DN869" s="2"/>
      <c r="DO869" s="2"/>
      <c r="DP869" s="2"/>
      <c r="DQ869" s="2"/>
      <c r="DR869" s="2"/>
    </row>
    <row r="870" spans="1:122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  <c r="DN870" s="2"/>
      <c r="DO870" s="2"/>
      <c r="DP870" s="2"/>
      <c r="DQ870" s="2"/>
      <c r="DR870" s="2"/>
    </row>
    <row r="871" spans="1:122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  <c r="DO871" s="2"/>
      <c r="DP871" s="2"/>
      <c r="DQ871" s="2"/>
      <c r="DR871" s="2"/>
    </row>
    <row r="872" spans="1:122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  <c r="DO872" s="2"/>
      <c r="DP872" s="2"/>
      <c r="DQ872" s="2"/>
      <c r="DR872" s="2"/>
    </row>
    <row r="873" spans="1:122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  <c r="DN873" s="2"/>
      <c r="DO873" s="2"/>
      <c r="DP873" s="2"/>
      <c r="DQ873" s="2"/>
      <c r="DR873" s="2"/>
    </row>
    <row r="874" spans="1:122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  <c r="DO874" s="2"/>
      <c r="DP874" s="2"/>
      <c r="DQ874" s="2"/>
      <c r="DR874" s="2"/>
    </row>
    <row r="875" spans="1:122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  <c r="DO875" s="2"/>
      <c r="DP875" s="2"/>
      <c r="DQ875" s="2"/>
      <c r="DR875" s="2"/>
    </row>
    <row r="876" spans="1:122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  <c r="DO876" s="2"/>
      <c r="DP876" s="2"/>
      <c r="DQ876" s="2"/>
      <c r="DR876" s="2"/>
    </row>
    <row r="877" spans="1:122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  <c r="DN877" s="2"/>
      <c r="DO877" s="2"/>
      <c r="DP877" s="2"/>
      <c r="DQ877" s="2"/>
      <c r="DR877" s="2"/>
    </row>
    <row r="878" spans="1:122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  <c r="DO878" s="2"/>
      <c r="DP878" s="2"/>
      <c r="DQ878" s="2"/>
      <c r="DR878" s="2"/>
    </row>
    <row r="879" spans="1:122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  <c r="DN879" s="2"/>
      <c r="DO879" s="2"/>
      <c r="DP879" s="2"/>
      <c r="DQ879" s="2"/>
      <c r="DR879" s="2"/>
    </row>
    <row r="880" spans="1:122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  <c r="DO880" s="2"/>
      <c r="DP880" s="2"/>
      <c r="DQ880" s="2"/>
      <c r="DR880" s="2"/>
    </row>
    <row r="881" spans="1:122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  <c r="DO881" s="2"/>
      <c r="DP881" s="2"/>
      <c r="DQ881" s="2"/>
      <c r="DR881" s="2"/>
    </row>
    <row r="882" spans="1:122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  <c r="DO882" s="2"/>
      <c r="DP882" s="2"/>
      <c r="DQ882" s="2"/>
      <c r="DR882" s="2"/>
    </row>
    <row r="883" spans="1:122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  <c r="DN883" s="2"/>
      <c r="DO883" s="2"/>
      <c r="DP883" s="2"/>
      <c r="DQ883" s="2"/>
      <c r="DR883" s="2"/>
    </row>
    <row r="884" spans="1:122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  <c r="DN884" s="2"/>
      <c r="DO884" s="2"/>
      <c r="DP884" s="2"/>
      <c r="DQ884" s="2"/>
      <c r="DR884" s="2"/>
    </row>
    <row r="885" spans="1:122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  <c r="DO885" s="2"/>
      <c r="DP885" s="2"/>
      <c r="DQ885" s="2"/>
      <c r="DR885" s="2"/>
    </row>
    <row r="886" spans="1:122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  <c r="DO886" s="2"/>
      <c r="DP886" s="2"/>
      <c r="DQ886" s="2"/>
      <c r="DR886" s="2"/>
    </row>
    <row r="887" spans="1:122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  <c r="DO887" s="2"/>
      <c r="DP887" s="2"/>
      <c r="DQ887" s="2"/>
      <c r="DR887" s="2"/>
    </row>
    <row r="888" spans="1:122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  <c r="DN888" s="2"/>
      <c r="DO888" s="2"/>
      <c r="DP888" s="2"/>
      <c r="DQ888" s="2"/>
      <c r="DR888" s="2"/>
    </row>
    <row r="889" spans="1:122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  <c r="DO889" s="2"/>
      <c r="DP889" s="2"/>
      <c r="DQ889" s="2"/>
      <c r="DR889" s="2"/>
    </row>
    <row r="890" spans="1:122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  <c r="DN890" s="2"/>
      <c r="DO890" s="2"/>
      <c r="DP890" s="2"/>
      <c r="DQ890" s="2"/>
      <c r="DR890" s="2"/>
    </row>
    <row r="891" spans="1:122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  <c r="DO891" s="2"/>
      <c r="DP891" s="2"/>
      <c r="DQ891" s="2"/>
      <c r="DR891" s="2"/>
    </row>
    <row r="892" spans="1:122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  <c r="DO892" s="2"/>
      <c r="DP892" s="2"/>
      <c r="DQ892" s="2"/>
      <c r="DR892" s="2"/>
    </row>
    <row r="893" spans="1:122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  <c r="DN893" s="2"/>
      <c r="DO893" s="2"/>
      <c r="DP893" s="2"/>
      <c r="DQ893" s="2"/>
      <c r="DR893" s="2"/>
    </row>
    <row r="894" spans="1:122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  <c r="DH894" s="2"/>
      <c r="DI894" s="2"/>
      <c r="DJ894" s="2"/>
      <c r="DK894" s="2"/>
      <c r="DL894" s="2"/>
      <c r="DM894" s="2"/>
      <c r="DN894" s="2"/>
      <c r="DO894" s="2"/>
      <c r="DP894" s="2"/>
      <c r="DQ894" s="2"/>
      <c r="DR894" s="2"/>
    </row>
    <row r="895" spans="1:122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  <c r="DH895" s="2"/>
      <c r="DI895" s="2"/>
      <c r="DJ895" s="2"/>
      <c r="DK895" s="2"/>
      <c r="DL895" s="2"/>
      <c r="DM895" s="2"/>
      <c r="DN895" s="2"/>
      <c r="DO895" s="2"/>
      <c r="DP895" s="2"/>
      <c r="DQ895" s="2"/>
      <c r="DR895" s="2"/>
    </row>
    <row r="896" spans="1:122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  <c r="DH896" s="2"/>
      <c r="DI896" s="2"/>
      <c r="DJ896" s="2"/>
      <c r="DK896" s="2"/>
      <c r="DL896" s="2"/>
      <c r="DM896" s="2"/>
      <c r="DN896" s="2"/>
      <c r="DO896" s="2"/>
      <c r="DP896" s="2"/>
      <c r="DQ896" s="2"/>
      <c r="DR896" s="2"/>
    </row>
    <row r="897" spans="1:122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  <c r="DH897" s="2"/>
      <c r="DI897" s="2"/>
      <c r="DJ897" s="2"/>
      <c r="DK897" s="2"/>
      <c r="DL897" s="2"/>
      <c r="DM897" s="2"/>
      <c r="DN897" s="2"/>
      <c r="DO897" s="2"/>
      <c r="DP897" s="2"/>
      <c r="DQ897" s="2"/>
      <c r="DR897" s="2"/>
    </row>
    <row r="898" spans="1:122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  <c r="DN898" s="2"/>
      <c r="DO898" s="2"/>
      <c r="DP898" s="2"/>
      <c r="DQ898" s="2"/>
      <c r="DR898" s="2"/>
    </row>
    <row r="899" spans="1:122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  <c r="DH899" s="2"/>
      <c r="DI899" s="2"/>
      <c r="DJ899" s="2"/>
      <c r="DK899" s="2"/>
      <c r="DL899" s="2"/>
      <c r="DM899" s="2"/>
      <c r="DN899" s="2"/>
      <c r="DO899" s="2"/>
      <c r="DP899" s="2"/>
      <c r="DQ899" s="2"/>
      <c r="DR899" s="2"/>
    </row>
    <row r="900" spans="1:122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  <c r="DH900" s="2"/>
      <c r="DI900" s="2"/>
      <c r="DJ900" s="2"/>
      <c r="DK900" s="2"/>
      <c r="DL900" s="2"/>
      <c r="DM900" s="2"/>
      <c r="DN900" s="2"/>
      <c r="DO900" s="2"/>
      <c r="DP900" s="2"/>
      <c r="DQ900" s="2"/>
      <c r="DR900" s="2"/>
    </row>
    <row r="901" spans="1:122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  <c r="DN901" s="2"/>
      <c r="DO901" s="2"/>
      <c r="DP901" s="2"/>
      <c r="DQ901" s="2"/>
      <c r="DR901" s="2"/>
    </row>
    <row r="902" spans="1:122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  <c r="DN902" s="2"/>
      <c r="DO902" s="2"/>
      <c r="DP902" s="2"/>
      <c r="DQ902" s="2"/>
      <c r="DR902" s="2"/>
    </row>
    <row r="903" spans="1:122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  <c r="DH903" s="2"/>
      <c r="DI903" s="2"/>
      <c r="DJ903" s="2"/>
      <c r="DK903" s="2"/>
      <c r="DL903" s="2"/>
      <c r="DM903" s="2"/>
      <c r="DN903" s="2"/>
      <c r="DO903" s="2"/>
      <c r="DP903" s="2"/>
      <c r="DQ903" s="2"/>
      <c r="DR903" s="2"/>
    </row>
    <row r="904" spans="1:122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  <c r="DH904" s="2"/>
      <c r="DI904" s="2"/>
      <c r="DJ904" s="2"/>
      <c r="DK904" s="2"/>
      <c r="DL904" s="2"/>
      <c r="DM904" s="2"/>
      <c r="DN904" s="2"/>
      <c r="DO904" s="2"/>
      <c r="DP904" s="2"/>
      <c r="DQ904" s="2"/>
      <c r="DR904" s="2"/>
    </row>
    <row r="905" spans="1:122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  <c r="DN905" s="2"/>
      <c r="DO905" s="2"/>
      <c r="DP905" s="2"/>
      <c r="DQ905" s="2"/>
      <c r="DR905" s="2"/>
    </row>
    <row r="906" spans="1:122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  <c r="DN906" s="2"/>
      <c r="DO906" s="2"/>
      <c r="DP906" s="2"/>
      <c r="DQ906" s="2"/>
      <c r="DR906" s="2"/>
    </row>
    <row r="907" spans="1:122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  <c r="DH907" s="2"/>
      <c r="DI907" s="2"/>
      <c r="DJ907" s="2"/>
      <c r="DK907" s="2"/>
      <c r="DL907" s="2"/>
      <c r="DM907" s="2"/>
      <c r="DN907" s="2"/>
      <c r="DO907" s="2"/>
      <c r="DP907" s="2"/>
      <c r="DQ907" s="2"/>
      <c r="DR907" s="2"/>
    </row>
    <row r="908" spans="1:122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  <c r="DN908" s="2"/>
      <c r="DO908" s="2"/>
      <c r="DP908" s="2"/>
      <c r="DQ908" s="2"/>
      <c r="DR908" s="2"/>
    </row>
    <row r="909" spans="1:122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  <c r="DH909" s="2"/>
      <c r="DI909" s="2"/>
      <c r="DJ909" s="2"/>
      <c r="DK909" s="2"/>
      <c r="DL909" s="2"/>
      <c r="DM909" s="2"/>
      <c r="DN909" s="2"/>
      <c r="DO909" s="2"/>
      <c r="DP909" s="2"/>
      <c r="DQ909" s="2"/>
      <c r="DR909" s="2"/>
    </row>
    <row r="910" spans="1:122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  <c r="DN910" s="2"/>
      <c r="DO910" s="2"/>
      <c r="DP910" s="2"/>
      <c r="DQ910" s="2"/>
      <c r="DR910" s="2"/>
    </row>
    <row r="911" spans="1:122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  <c r="DH911" s="2"/>
      <c r="DI911" s="2"/>
      <c r="DJ911" s="2"/>
      <c r="DK911" s="2"/>
      <c r="DL911" s="2"/>
      <c r="DM911" s="2"/>
      <c r="DN911" s="2"/>
      <c r="DO911" s="2"/>
      <c r="DP911" s="2"/>
      <c r="DQ911" s="2"/>
      <c r="DR911" s="2"/>
    </row>
    <row r="912" spans="1:122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  <c r="DN912" s="2"/>
      <c r="DO912" s="2"/>
      <c r="DP912" s="2"/>
      <c r="DQ912" s="2"/>
      <c r="DR912" s="2"/>
    </row>
    <row r="913" spans="1:122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  <c r="DE913" s="2"/>
      <c r="DF913" s="2"/>
      <c r="DG913" s="2"/>
      <c r="DH913" s="2"/>
      <c r="DI913" s="2"/>
      <c r="DJ913" s="2"/>
      <c r="DK913" s="2"/>
      <c r="DL913" s="2"/>
      <c r="DM913" s="2"/>
      <c r="DN913" s="2"/>
      <c r="DO913" s="2"/>
      <c r="DP913" s="2"/>
      <c r="DQ913" s="2"/>
      <c r="DR913" s="2"/>
    </row>
    <row r="914" spans="1:122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  <c r="DE914" s="2"/>
      <c r="DF914" s="2"/>
      <c r="DG914" s="2"/>
      <c r="DH914" s="2"/>
      <c r="DI914" s="2"/>
      <c r="DJ914" s="2"/>
      <c r="DK914" s="2"/>
      <c r="DL914" s="2"/>
      <c r="DM914" s="2"/>
      <c r="DN914" s="2"/>
      <c r="DO914" s="2"/>
      <c r="DP914" s="2"/>
      <c r="DQ914" s="2"/>
      <c r="DR914" s="2"/>
    </row>
    <row r="915" spans="1:122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  <c r="DE915" s="2"/>
      <c r="DF915" s="2"/>
      <c r="DG915" s="2"/>
      <c r="DH915" s="2"/>
      <c r="DI915" s="2"/>
      <c r="DJ915" s="2"/>
      <c r="DK915" s="2"/>
      <c r="DL915" s="2"/>
      <c r="DM915" s="2"/>
      <c r="DN915" s="2"/>
      <c r="DO915" s="2"/>
      <c r="DP915" s="2"/>
      <c r="DQ915" s="2"/>
      <c r="DR915" s="2"/>
    </row>
    <row r="916" spans="1:122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  <c r="DE916" s="2"/>
      <c r="DF916" s="2"/>
      <c r="DG916" s="2"/>
      <c r="DH916" s="2"/>
      <c r="DI916" s="2"/>
      <c r="DJ916" s="2"/>
      <c r="DK916" s="2"/>
      <c r="DL916" s="2"/>
      <c r="DM916" s="2"/>
      <c r="DN916" s="2"/>
      <c r="DO916" s="2"/>
      <c r="DP916" s="2"/>
      <c r="DQ916" s="2"/>
      <c r="DR916" s="2"/>
    </row>
    <row r="917" spans="1:122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  <c r="DE917" s="2"/>
      <c r="DF917" s="2"/>
      <c r="DG917" s="2"/>
      <c r="DH917" s="2"/>
      <c r="DI917" s="2"/>
      <c r="DJ917" s="2"/>
      <c r="DK917" s="2"/>
      <c r="DL917" s="2"/>
      <c r="DM917" s="2"/>
      <c r="DN917" s="2"/>
      <c r="DO917" s="2"/>
      <c r="DP917" s="2"/>
      <c r="DQ917" s="2"/>
      <c r="DR917" s="2"/>
    </row>
    <row r="918" spans="1:122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  <c r="DE918" s="2"/>
      <c r="DF918" s="2"/>
      <c r="DG918" s="2"/>
      <c r="DH918" s="2"/>
      <c r="DI918" s="2"/>
      <c r="DJ918" s="2"/>
      <c r="DK918" s="2"/>
      <c r="DL918" s="2"/>
      <c r="DM918" s="2"/>
      <c r="DN918" s="2"/>
      <c r="DO918" s="2"/>
      <c r="DP918" s="2"/>
      <c r="DQ918" s="2"/>
      <c r="DR918" s="2"/>
    </row>
    <row r="919" spans="1:122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  <c r="DE919" s="2"/>
      <c r="DF919" s="2"/>
      <c r="DG919" s="2"/>
      <c r="DH919" s="2"/>
      <c r="DI919" s="2"/>
      <c r="DJ919" s="2"/>
      <c r="DK919" s="2"/>
      <c r="DL919" s="2"/>
      <c r="DM919" s="2"/>
      <c r="DN919" s="2"/>
      <c r="DO919" s="2"/>
      <c r="DP919" s="2"/>
      <c r="DQ919" s="2"/>
      <c r="DR919" s="2"/>
    </row>
    <row r="920" spans="1:122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  <c r="DE920" s="2"/>
      <c r="DF920" s="2"/>
      <c r="DG920" s="2"/>
      <c r="DH920" s="2"/>
      <c r="DI920" s="2"/>
      <c r="DJ920" s="2"/>
      <c r="DK920" s="2"/>
      <c r="DL920" s="2"/>
      <c r="DM920" s="2"/>
      <c r="DN920" s="2"/>
      <c r="DO920" s="2"/>
      <c r="DP920" s="2"/>
      <c r="DQ920" s="2"/>
      <c r="DR920" s="2"/>
    </row>
    <row r="921" spans="1:122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  <c r="DE921" s="2"/>
      <c r="DF921" s="2"/>
      <c r="DG921" s="2"/>
      <c r="DH921" s="2"/>
      <c r="DI921" s="2"/>
      <c r="DJ921" s="2"/>
      <c r="DK921" s="2"/>
      <c r="DL921" s="2"/>
      <c r="DM921" s="2"/>
      <c r="DN921" s="2"/>
      <c r="DO921" s="2"/>
      <c r="DP921" s="2"/>
      <c r="DQ921" s="2"/>
      <c r="DR921" s="2"/>
    </row>
    <row r="922" spans="1:122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  <c r="DE922" s="2"/>
      <c r="DF922" s="2"/>
      <c r="DG922" s="2"/>
      <c r="DH922" s="2"/>
      <c r="DI922" s="2"/>
      <c r="DJ922" s="2"/>
      <c r="DK922" s="2"/>
      <c r="DL922" s="2"/>
      <c r="DM922" s="2"/>
      <c r="DN922" s="2"/>
      <c r="DO922" s="2"/>
      <c r="DP922" s="2"/>
      <c r="DQ922" s="2"/>
      <c r="DR922" s="2"/>
    </row>
    <row r="923" spans="1:122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  <c r="DE923" s="2"/>
      <c r="DF923" s="2"/>
      <c r="DG923" s="2"/>
      <c r="DH923" s="2"/>
      <c r="DI923" s="2"/>
      <c r="DJ923" s="2"/>
      <c r="DK923" s="2"/>
      <c r="DL923" s="2"/>
      <c r="DM923" s="2"/>
      <c r="DN923" s="2"/>
      <c r="DO923" s="2"/>
      <c r="DP923" s="2"/>
      <c r="DQ923" s="2"/>
      <c r="DR923" s="2"/>
    </row>
    <row r="924" spans="1:122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  <c r="DE924" s="2"/>
      <c r="DF924" s="2"/>
      <c r="DG924" s="2"/>
      <c r="DH924" s="2"/>
      <c r="DI924" s="2"/>
      <c r="DJ924" s="2"/>
      <c r="DK924" s="2"/>
      <c r="DL924" s="2"/>
      <c r="DM924" s="2"/>
      <c r="DN924" s="2"/>
      <c r="DO924" s="2"/>
      <c r="DP924" s="2"/>
      <c r="DQ924" s="2"/>
      <c r="DR924" s="2"/>
    </row>
    <row r="925" spans="1:122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  <c r="DE925" s="2"/>
      <c r="DF925" s="2"/>
      <c r="DG925" s="2"/>
      <c r="DH925" s="2"/>
      <c r="DI925" s="2"/>
      <c r="DJ925" s="2"/>
      <c r="DK925" s="2"/>
      <c r="DL925" s="2"/>
      <c r="DM925" s="2"/>
      <c r="DN925" s="2"/>
      <c r="DO925" s="2"/>
      <c r="DP925" s="2"/>
      <c r="DQ925" s="2"/>
      <c r="DR925" s="2"/>
    </row>
    <row r="926" spans="1:122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  <c r="DE926" s="2"/>
      <c r="DF926" s="2"/>
      <c r="DG926" s="2"/>
      <c r="DH926" s="2"/>
      <c r="DI926" s="2"/>
      <c r="DJ926" s="2"/>
      <c r="DK926" s="2"/>
      <c r="DL926" s="2"/>
      <c r="DM926" s="2"/>
      <c r="DN926" s="2"/>
      <c r="DO926" s="2"/>
      <c r="DP926" s="2"/>
      <c r="DQ926" s="2"/>
      <c r="DR926" s="2"/>
    </row>
    <row r="927" spans="1:122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  <c r="DE927" s="2"/>
      <c r="DF927" s="2"/>
      <c r="DG927" s="2"/>
      <c r="DH927" s="2"/>
      <c r="DI927" s="2"/>
      <c r="DJ927" s="2"/>
      <c r="DK927" s="2"/>
      <c r="DL927" s="2"/>
      <c r="DM927" s="2"/>
      <c r="DN927" s="2"/>
      <c r="DO927" s="2"/>
      <c r="DP927" s="2"/>
      <c r="DQ927" s="2"/>
      <c r="DR927" s="2"/>
    </row>
    <row r="928" spans="1:122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  <c r="DH928" s="2"/>
      <c r="DI928" s="2"/>
      <c r="DJ928" s="2"/>
      <c r="DK928" s="2"/>
      <c r="DL928" s="2"/>
      <c r="DM928" s="2"/>
      <c r="DN928" s="2"/>
      <c r="DO928" s="2"/>
      <c r="DP928" s="2"/>
      <c r="DQ928" s="2"/>
      <c r="DR928" s="2"/>
    </row>
    <row r="929" spans="1:122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  <c r="DE929" s="2"/>
      <c r="DF929" s="2"/>
      <c r="DG929" s="2"/>
      <c r="DH929" s="2"/>
      <c r="DI929" s="2"/>
      <c r="DJ929" s="2"/>
      <c r="DK929" s="2"/>
      <c r="DL929" s="2"/>
      <c r="DM929" s="2"/>
      <c r="DN929" s="2"/>
      <c r="DO929" s="2"/>
      <c r="DP929" s="2"/>
      <c r="DQ929" s="2"/>
      <c r="DR929" s="2"/>
    </row>
    <row r="930" spans="1:122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  <c r="DE930" s="2"/>
      <c r="DF930" s="2"/>
      <c r="DG930" s="2"/>
      <c r="DH930" s="2"/>
      <c r="DI930" s="2"/>
      <c r="DJ930" s="2"/>
      <c r="DK930" s="2"/>
      <c r="DL930" s="2"/>
      <c r="DM930" s="2"/>
      <c r="DN930" s="2"/>
      <c r="DO930" s="2"/>
      <c r="DP930" s="2"/>
      <c r="DQ930" s="2"/>
      <c r="DR930" s="2"/>
    </row>
    <row r="931" spans="1:122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  <c r="DE931" s="2"/>
      <c r="DF931" s="2"/>
      <c r="DG931" s="2"/>
      <c r="DH931" s="2"/>
      <c r="DI931" s="2"/>
      <c r="DJ931" s="2"/>
      <c r="DK931" s="2"/>
      <c r="DL931" s="2"/>
      <c r="DM931" s="2"/>
      <c r="DN931" s="2"/>
      <c r="DO931" s="2"/>
      <c r="DP931" s="2"/>
      <c r="DQ931" s="2"/>
      <c r="DR931" s="2"/>
    </row>
    <row r="932" spans="1:122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  <c r="DE932" s="2"/>
      <c r="DF932" s="2"/>
      <c r="DG932" s="2"/>
      <c r="DH932" s="2"/>
      <c r="DI932" s="2"/>
      <c r="DJ932" s="2"/>
      <c r="DK932" s="2"/>
      <c r="DL932" s="2"/>
      <c r="DM932" s="2"/>
      <c r="DN932" s="2"/>
      <c r="DO932" s="2"/>
      <c r="DP932" s="2"/>
      <c r="DQ932" s="2"/>
      <c r="DR932" s="2"/>
    </row>
    <row r="933" spans="1:122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  <c r="DE933" s="2"/>
      <c r="DF933" s="2"/>
      <c r="DG933" s="2"/>
      <c r="DH933" s="2"/>
      <c r="DI933" s="2"/>
      <c r="DJ933" s="2"/>
      <c r="DK933" s="2"/>
      <c r="DL933" s="2"/>
      <c r="DM933" s="2"/>
      <c r="DN933" s="2"/>
      <c r="DO933" s="2"/>
      <c r="DP933" s="2"/>
      <c r="DQ933" s="2"/>
      <c r="DR933" s="2"/>
    </row>
    <row r="934" spans="1:122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  <c r="DE934" s="2"/>
      <c r="DF934" s="2"/>
      <c r="DG934" s="2"/>
      <c r="DH934" s="2"/>
      <c r="DI934" s="2"/>
      <c r="DJ934" s="2"/>
      <c r="DK934" s="2"/>
      <c r="DL934" s="2"/>
      <c r="DM934" s="2"/>
      <c r="DN934" s="2"/>
      <c r="DO934" s="2"/>
      <c r="DP934" s="2"/>
      <c r="DQ934" s="2"/>
      <c r="DR934" s="2"/>
    </row>
    <row r="935" spans="1:122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  <c r="DE935" s="2"/>
      <c r="DF935" s="2"/>
      <c r="DG935" s="2"/>
      <c r="DH935" s="2"/>
      <c r="DI935" s="2"/>
      <c r="DJ935" s="2"/>
      <c r="DK935" s="2"/>
      <c r="DL935" s="2"/>
      <c r="DM935" s="2"/>
      <c r="DN935" s="2"/>
      <c r="DO935" s="2"/>
      <c r="DP935" s="2"/>
      <c r="DQ935" s="2"/>
      <c r="DR935" s="2"/>
    </row>
    <row r="936" spans="1:122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  <c r="DE936" s="2"/>
      <c r="DF936" s="2"/>
      <c r="DG936" s="2"/>
      <c r="DH936" s="2"/>
      <c r="DI936" s="2"/>
      <c r="DJ936" s="2"/>
      <c r="DK936" s="2"/>
      <c r="DL936" s="2"/>
      <c r="DM936" s="2"/>
      <c r="DN936" s="2"/>
      <c r="DO936" s="2"/>
      <c r="DP936" s="2"/>
      <c r="DQ936" s="2"/>
      <c r="DR936" s="2"/>
    </row>
    <row r="937" spans="1:122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  <c r="DE937" s="2"/>
      <c r="DF937" s="2"/>
      <c r="DG937" s="2"/>
      <c r="DH937" s="2"/>
      <c r="DI937" s="2"/>
      <c r="DJ937" s="2"/>
      <c r="DK937" s="2"/>
      <c r="DL937" s="2"/>
      <c r="DM937" s="2"/>
      <c r="DN937" s="2"/>
      <c r="DO937" s="2"/>
      <c r="DP937" s="2"/>
      <c r="DQ937" s="2"/>
      <c r="DR937" s="2"/>
    </row>
    <row r="938" spans="1:122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  <c r="DE938" s="2"/>
      <c r="DF938" s="2"/>
      <c r="DG938" s="2"/>
      <c r="DH938" s="2"/>
      <c r="DI938" s="2"/>
      <c r="DJ938" s="2"/>
      <c r="DK938" s="2"/>
      <c r="DL938" s="2"/>
      <c r="DM938" s="2"/>
      <c r="DN938" s="2"/>
      <c r="DO938" s="2"/>
      <c r="DP938" s="2"/>
      <c r="DQ938" s="2"/>
      <c r="DR938" s="2"/>
    </row>
    <row r="939" spans="1:122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  <c r="DN939" s="2"/>
      <c r="DO939" s="2"/>
      <c r="DP939" s="2"/>
      <c r="DQ939" s="2"/>
      <c r="DR939" s="2"/>
    </row>
    <row r="940" spans="1:122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  <c r="DN940" s="2"/>
      <c r="DO940" s="2"/>
      <c r="DP940" s="2"/>
      <c r="DQ940" s="2"/>
      <c r="DR940" s="2"/>
    </row>
    <row r="941" spans="1:122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  <c r="DE941" s="2"/>
      <c r="DF941" s="2"/>
      <c r="DG941" s="2"/>
      <c r="DH941" s="2"/>
      <c r="DI941" s="2"/>
      <c r="DJ941" s="2"/>
      <c r="DK941" s="2"/>
      <c r="DL941" s="2"/>
      <c r="DM941" s="2"/>
      <c r="DN941" s="2"/>
      <c r="DO941" s="2"/>
      <c r="DP941" s="2"/>
      <c r="DQ941" s="2"/>
      <c r="DR941" s="2"/>
    </row>
    <row r="942" spans="1:122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  <c r="DN942" s="2"/>
      <c r="DO942" s="2"/>
      <c r="DP942" s="2"/>
      <c r="DQ942" s="2"/>
      <c r="DR942" s="2"/>
    </row>
    <row r="943" spans="1:122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  <c r="DE943" s="2"/>
      <c r="DF943" s="2"/>
      <c r="DG943" s="2"/>
      <c r="DH943" s="2"/>
      <c r="DI943" s="2"/>
      <c r="DJ943" s="2"/>
      <c r="DK943" s="2"/>
      <c r="DL943" s="2"/>
      <c r="DM943" s="2"/>
      <c r="DN943" s="2"/>
      <c r="DO943" s="2"/>
      <c r="DP943" s="2"/>
      <c r="DQ943" s="2"/>
      <c r="DR943" s="2"/>
    </row>
    <row r="944" spans="1:122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  <c r="DE944" s="2"/>
      <c r="DF944" s="2"/>
      <c r="DG944" s="2"/>
      <c r="DH944" s="2"/>
      <c r="DI944" s="2"/>
      <c r="DJ944" s="2"/>
      <c r="DK944" s="2"/>
      <c r="DL944" s="2"/>
      <c r="DM944" s="2"/>
      <c r="DN944" s="2"/>
      <c r="DO944" s="2"/>
      <c r="DP944" s="2"/>
      <c r="DQ944" s="2"/>
      <c r="DR944" s="2"/>
    </row>
    <row r="945" spans="1:122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  <c r="DN945" s="2"/>
      <c r="DO945" s="2"/>
      <c r="DP945" s="2"/>
      <c r="DQ945" s="2"/>
      <c r="DR945" s="2"/>
    </row>
    <row r="946" spans="1:122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  <c r="DN946" s="2"/>
      <c r="DO946" s="2"/>
      <c r="DP946" s="2"/>
      <c r="DQ946" s="2"/>
      <c r="DR946" s="2"/>
    </row>
    <row r="947" spans="1:122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  <c r="DE947" s="2"/>
      <c r="DF947" s="2"/>
      <c r="DG947" s="2"/>
      <c r="DH947" s="2"/>
      <c r="DI947" s="2"/>
      <c r="DJ947" s="2"/>
      <c r="DK947" s="2"/>
      <c r="DL947" s="2"/>
      <c r="DM947" s="2"/>
      <c r="DN947" s="2"/>
      <c r="DO947" s="2"/>
      <c r="DP947" s="2"/>
      <c r="DQ947" s="2"/>
      <c r="DR947" s="2"/>
    </row>
    <row r="948" spans="1:122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  <c r="DE948" s="2"/>
      <c r="DF948" s="2"/>
      <c r="DG948" s="2"/>
      <c r="DH948" s="2"/>
      <c r="DI948" s="2"/>
      <c r="DJ948" s="2"/>
      <c r="DK948" s="2"/>
      <c r="DL948" s="2"/>
      <c r="DM948" s="2"/>
      <c r="DN948" s="2"/>
      <c r="DO948" s="2"/>
      <c r="DP948" s="2"/>
      <c r="DQ948" s="2"/>
      <c r="DR948" s="2"/>
    </row>
    <row r="949" spans="1:122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  <c r="DH949" s="2"/>
      <c r="DI949" s="2"/>
      <c r="DJ949" s="2"/>
      <c r="DK949" s="2"/>
      <c r="DL949" s="2"/>
      <c r="DM949" s="2"/>
      <c r="DN949" s="2"/>
      <c r="DO949" s="2"/>
      <c r="DP949" s="2"/>
      <c r="DQ949" s="2"/>
      <c r="DR949" s="2"/>
    </row>
    <row r="950" spans="1:122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  <c r="DE950" s="2"/>
      <c r="DF950" s="2"/>
      <c r="DG950" s="2"/>
      <c r="DH950" s="2"/>
      <c r="DI950" s="2"/>
      <c r="DJ950" s="2"/>
      <c r="DK950" s="2"/>
      <c r="DL950" s="2"/>
      <c r="DM950" s="2"/>
      <c r="DN950" s="2"/>
      <c r="DO950" s="2"/>
      <c r="DP950" s="2"/>
      <c r="DQ950" s="2"/>
      <c r="DR950" s="2"/>
    </row>
    <row r="951" spans="1:122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  <c r="DE951" s="2"/>
      <c r="DF951" s="2"/>
      <c r="DG951" s="2"/>
      <c r="DH951" s="2"/>
      <c r="DI951" s="2"/>
      <c r="DJ951" s="2"/>
      <c r="DK951" s="2"/>
      <c r="DL951" s="2"/>
      <c r="DM951" s="2"/>
      <c r="DN951" s="2"/>
      <c r="DO951" s="2"/>
      <c r="DP951" s="2"/>
      <c r="DQ951" s="2"/>
      <c r="DR951" s="2"/>
    </row>
    <row r="952" spans="1:122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  <c r="DE952" s="2"/>
      <c r="DF952" s="2"/>
      <c r="DG952" s="2"/>
      <c r="DH952" s="2"/>
      <c r="DI952" s="2"/>
      <c r="DJ952" s="2"/>
      <c r="DK952" s="2"/>
      <c r="DL952" s="2"/>
      <c r="DM952" s="2"/>
      <c r="DN952" s="2"/>
      <c r="DO952" s="2"/>
      <c r="DP952" s="2"/>
      <c r="DQ952" s="2"/>
      <c r="DR952" s="2"/>
    </row>
    <row r="953" spans="1:122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  <c r="DE953" s="2"/>
      <c r="DF953" s="2"/>
      <c r="DG953" s="2"/>
      <c r="DH953" s="2"/>
      <c r="DI953" s="2"/>
      <c r="DJ953" s="2"/>
      <c r="DK953" s="2"/>
      <c r="DL953" s="2"/>
      <c r="DM953" s="2"/>
      <c r="DN953" s="2"/>
      <c r="DO953" s="2"/>
      <c r="DP953" s="2"/>
      <c r="DQ953" s="2"/>
      <c r="DR953" s="2"/>
    </row>
    <row r="954" spans="1:122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  <c r="DE954" s="2"/>
      <c r="DF954" s="2"/>
      <c r="DG954" s="2"/>
      <c r="DH954" s="2"/>
      <c r="DI954" s="2"/>
      <c r="DJ954" s="2"/>
      <c r="DK954" s="2"/>
      <c r="DL954" s="2"/>
      <c r="DM954" s="2"/>
      <c r="DN954" s="2"/>
      <c r="DO954" s="2"/>
      <c r="DP954" s="2"/>
      <c r="DQ954" s="2"/>
      <c r="DR954" s="2"/>
    </row>
    <row r="955" spans="1:122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  <c r="DE955" s="2"/>
      <c r="DF955" s="2"/>
      <c r="DG955" s="2"/>
      <c r="DH955" s="2"/>
      <c r="DI955" s="2"/>
      <c r="DJ955" s="2"/>
      <c r="DK955" s="2"/>
      <c r="DL955" s="2"/>
      <c r="DM955" s="2"/>
      <c r="DN955" s="2"/>
      <c r="DO955" s="2"/>
      <c r="DP955" s="2"/>
      <c r="DQ955" s="2"/>
      <c r="DR955" s="2"/>
    </row>
    <row r="956" spans="1:122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  <c r="DE956" s="2"/>
      <c r="DF956" s="2"/>
      <c r="DG956" s="2"/>
      <c r="DH956" s="2"/>
      <c r="DI956" s="2"/>
      <c r="DJ956" s="2"/>
      <c r="DK956" s="2"/>
      <c r="DL956" s="2"/>
      <c r="DM956" s="2"/>
      <c r="DN956" s="2"/>
      <c r="DO956" s="2"/>
      <c r="DP956" s="2"/>
      <c r="DQ956" s="2"/>
      <c r="DR956" s="2"/>
    </row>
    <row r="957" spans="1:122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  <c r="DE957" s="2"/>
      <c r="DF957" s="2"/>
      <c r="DG957" s="2"/>
      <c r="DH957" s="2"/>
      <c r="DI957" s="2"/>
      <c r="DJ957" s="2"/>
      <c r="DK957" s="2"/>
      <c r="DL957" s="2"/>
      <c r="DM957" s="2"/>
      <c r="DN957" s="2"/>
      <c r="DO957" s="2"/>
      <c r="DP957" s="2"/>
      <c r="DQ957" s="2"/>
      <c r="DR957" s="2"/>
    </row>
    <row r="958" spans="1:122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  <c r="DE958" s="2"/>
      <c r="DF958" s="2"/>
      <c r="DG958" s="2"/>
      <c r="DH958" s="2"/>
      <c r="DI958" s="2"/>
      <c r="DJ958" s="2"/>
      <c r="DK958" s="2"/>
      <c r="DL958" s="2"/>
      <c r="DM958" s="2"/>
      <c r="DN958" s="2"/>
      <c r="DO958" s="2"/>
      <c r="DP958" s="2"/>
      <c r="DQ958" s="2"/>
      <c r="DR958" s="2"/>
    </row>
    <row r="959" spans="1:122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  <c r="DE959" s="2"/>
      <c r="DF959" s="2"/>
      <c r="DG959" s="2"/>
      <c r="DH959" s="2"/>
      <c r="DI959" s="2"/>
      <c r="DJ959" s="2"/>
      <c r="DK959" s="2"/>
      <c r="DL959" s="2"/>
      <c r="DM959" s="2"/>
      <c r="DN959" s="2"/>
      <c r="DO959" s="2"/>
      <c r="DP959" s="2"/>
      <c r="DQ959" s="2"/>
      <c r="DR959" s="2"/>
    </row>
    <row r="960" spans="1:122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  <c r="DE960" s="2"/>
      <c r="DF960" s="2"/>
      <c r="DG960" s="2"/>
      <c r="DH960" s="2"/>
      <c r="DI960" s="2"/>
      <c r="DJ960" s="2"/>
      <c r="DK960" s="2"/>
      <c r="DL960" s="2"/>
      <c r="DM960" s="2"/>
      <c r="DN960" s="2"/>
      <c r="DO960" s="2"/>
      <c r="DP960" s="2"/>
      <c r="DQ960" s="2"/>
      <c r="DR960" s="2"/>
    </row>
    <row r="961" spans="1:122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  <c r="DE961" s="2"/>
      <c r="DF961" s="2"/>
      <c r="DG961" s="2"/>
      <c r="DH961" s="2"/>
      <c r="DI961" s="2"/>
      <c r="DJ961" s="2"/>
      <c r="DK961" s="2"/>
      <c r="DL961" s="2"/>
      <c r="DM961" s="2"/>
      <c r="DN961" s="2"/>
      <c r="DO961" s="2"/>
      <c r="DP961" s="2"/>
      <c r="DQ961" s="2"/>
      <c r="DR961" s="2"/>
    </row>
    <row r="962" spans="1:122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  <c r="DE962" s="2"/>
      <c r="DF962" s="2"/>
      <c r="DG962" s="2"/>
      <c r="DH962" s="2"/>
      <c r="DI962" s="2"/>
      <c r="DJ962" s="2"/>
      <c r="DK962" s="2"/>
      <c r="DL962" s="2"/>
      <c r="DM962" s="2"/>
      <c r="DN962" s="2"/>
      <c r="DO962" s="2"/>
      <c r="DP962" s="2"/>
      <c r="DQ962" s="2"/>
      <c r="DR962" s="2"/>
    </row>
    <row r="963" spans="1:122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  <c r="DE963" s="2"/>
      <c r="DF963" s="2"/>
      <c r="DG963" s="2"/>
      <c r="DH963" s="2"/>
      <c r="DI963" s="2"/>
      <c r="DJ963" s="2"/>
      <c r="DK963" s="2"/>
      <c r="DL963" s="2"/>
      <c r="DM963" s="2"/>
      <c r="DN963" s="2"/>
      <c r="DO963" s="2"/>
      <c r="DP963" s="2"/>
      <c r="DQ963" s="2"/>
      <c r="DR963" s="2"/>
    </row>
    <row r="964" spans="1:122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  <c r="DE964" s="2"/>
      <c r="DF964" s="2"/>
      <c r="DG964" s="2"/>
      <c r="DH964" s="2"/>
      <c r="DI964" s="2"/>
      <c r="DJ964" s="2"/>
      <c r="DK964" s="2"/>
      <c r="DL964" s="2"/>
      <c r="DM964" s="2"/>
      <c r="DN964" s="2"/>
      <c r="DO964" s="2"/>
      <c r="DP964" s="2"/>
      <c r="DQ964" s="2"/>
      <c r="DR964" s="2"/>
    </row>
    <row r="965" spans="1:122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  <c r="DE965" s="2"/>
      <c r="DF965" s="2"/>
      <c r="DG965" s="2"/>
      <c r="DH965" s="2"/>
      <c r="DI965" s="2"/>
      <c r="DJ965" s="2"/>
      <c r="DK965" s="2"/>
      <c r="DL965" s="2"/>
      <c r="DM965" s="2"/>
      <c r="DN965" s="2"/>
      <c r="DO965" s="2"/>
      <c r="DP965" s="2"/>
      <c r="DQ965" s="2"/>
      <c r="DR965" s="2"/>
    </row>
    <row r="966" spans="1:122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  <c r="DE966" s="2"/>
      <c r="DF966" s="2"/>
      <c r="DG966" s="2"/>
      <c r="DH966" s="2"/>
      <c r="DI966" s="2"/>
      <c r="DJ966" s="2"/>
      <c r="DK966" s="2"/>
      <c r="DL966" s="2"/>
      <c r="DM966" s="2"/>
      <c r="DN966" s="2"/>
      <c r="DO966" s="2"/>
      <c r="DP966" s="2"/>
      <c r="DQ966" s="2"/>
      <c r="DR966" s="2"/>
    </row>
    <row r="967" spans="1:122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  <c r="DE967" s="2"/>
      <c r="DF967" s="2"/>
      <c r="DG967" s="2"/>
      <c r="DH967" s="2"/>
      <c r="DI967" s="2"/>
      <c r="DJ967" s="2"/>
      <c r="DK967" s="2"/>
      <c r="DL967" s="2"/>
      <c r="DM967" s="2"/>
      <c r="DN967" s="2"/>
      <c r="DO967" s="2"/>
      <c r="DP967" s="2"/>
      <c r="DQ967" s="2"/>
      <c r="DR967" s="2"/>
    </row>
    <row r="968" spans="1:122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  <c r="DE968" s="2"/>
      <c r="DF968" s="2"/>
      <c r="DG968" s="2"/>
      <c r="DH968" s="2"/>
      <c r="DI968" s="2"/>
      <c r="DJ968" s="2"/>
      <c r="DK968" s="2"/>
      <c r="DL968" s="2"/>
      <c r="DM968" s="2"/>
      <c r="DN968" s="2"/>
      <c r="DO968" s="2"/>
      <c r="DP968" s="2"/>
      <c r="DQ968" s="2"/>
      <c r="DR968" s="2"/>
    </row>
    <row r="969" spans="1:122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  <c r="DE969" s="2"/>
      <c r="DF969" s="2"/>
      <c r="DG969" s="2"/>
      <c r="DH969" s="2"/>
      <c r="DI969" s="2"/>
      <c r="DJ969" s="2"/>
      <c r="DK969" s="2"/>
      <c r="DL969" s="2"/>
      <c r="DM969" s="2"/>
      <c r="DN969" s="2"/>
      <c r="DO969" s="2"/>
      <c r="DP969" s="2"/>
      <c r="DQ969" s="2"/>
      <c r="DR969" s="2"/>
    </row>
    <row r="970" spans="1:122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  <c r="DE970" s="2"/>
      <c r="DF970" s="2"/>
      <c r="DG970" s="2"/>
      <c r="DH970" s="2"/>
      <c r="DI970" s="2"/>
      <c r="DJ970" s="2"/>
      <c r="DK970" s="2"/>
      <c r="DL970" s="2"/>
      <c r="DM970" s="2"/>
      <c r="DN970" s="2"/>
      <c r="DO970" s="2"/>
      <c r="DP970" s="2"/>
      <c r="DQ970" s="2"/>
      <c r="DR970" s="2"/>
    </row>
    <row r="971" spans="1:122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  <c r="DE971" s="2"/>
      <c r="DF971" s="2"/>
      <c r="DG971" s="2"/>
      <c r="DH971" s="2"/>
      <c r="DI971" s="2"/>
      <c r="DJ971" s="2"/>
      <c r="DK971" s="2"/>
      <c r="DL971" s="2"/>
      <c r="DM971" s="2"/>
      <c r="DN971" s="2"/>
      <c r="DO971" s="2"/>
      <c r="DP971" s="2"/>
      <c r="DQ971" s="2"/>
      <c r="DR971" s="2"/>
    </row>
    <row r="972" spans="1:122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  <c r="DE972" s="2"/>
      <c r="DF972" s="2"/>
      <c r="DG972" s="2"/>
      <c r="DH972" s="2"/>
      <c r="DI972" s="2"/>
      <c r="DJ972" s="2"/>
      <c r="DK972" s="2"/>
      <c r="DL972" s="2"/>
      <c r="DM972" s="2"/>
      <c r="DN972" s="2"/>
      <c r="DO972" s="2"/>
      <c r="DP972" s="2"/>
      <c r="DQ972" s="2"/>
      <c r="DR972" s="2"/>
    </row>
    <row r="973" spans="1:122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  <c r="DE973" s="2"/>
      <c r="DF973" s="2"/>
      <c r="DG973" s="2"/>
      <c r="DH973" s="2"/>
      <c r="DI973" s="2"/>
      <c r="DJ973" s="2"/>
      <c r="DK973" s="2"/>
      <c r="DL973" s="2"/>
      <c r="DM973" s="2"/>
      <c r="DN973" s="2"/>
      <c r="DO973" s="2"/>
      <c r="DP973" s="2"/>
      <c r="DQ973" s="2"/>
      <c r="DR973" s="2"/>
    </row>
    <row r="974" spans="1:122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  <c r="DE974" s="2"/>
      <c r="DF974" s="2"/>
      <c r="DG974" s="2"/>
      <c r="DH974" s="2"/>
      <c r="DI974" s="2"/>
      <c r="DJ974" s="2"/>
      <c r="DK974" s="2"/>
      <c r="DL974" s="2"/>
      <c r="DM974" s="2"/>
      <c r="DN974" s="2"/>
      <c r="DO974" s="2"/>
      <c r="DP974" s="2"/>
      <c r="DQ974" s="2"/>
      <c r="DR974" s="2"/>
    </row>
    <row r="975" spans="1:122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  <c r="DE975" s="2"/>
      <c r="DF975" s="2"/>
      <c r="DG975" s="2"/>
      <c r="DH975" s="2"/>
      <c r="DI975" s="2"/>
      <c r="DJ975" s="2"/>
      <c r="DK975" s="2"/>
      <c r="DL975" s="2"/>
      <c r="DM975" s="2"/>
      <c r="DN975" s="2"/>
      <c r="DO975" s="2"/>
      <c r="DP975" s="2"/>
      <c r="DQ975" s="2"/>
      <c r="DR975" s="2"/>
    </row>
    <row r="976" spans="1:122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  <c r="DE976" s="2"/>
      <c r="DF976" s="2"/>
      <c r="DG976" s="2"/>
      <c r="DH976" s="2"/>
      <c r="DI976" s="2"/>
      <c r="DJ976" s="2"/>
      <c r="DK976" s="2"/>
      <c r="DL976" s="2"/>
      <c r="DM976" s="2"/>
      <c r="DN976" s="2"/>
      <c r="DO976" s="2"/>
      <c r="DP976" s="2"/>
      <c r="DQ976" s="2"/>
      <c r="DR976" s="2"/>
    </row>
    <row r="977" spans="1:122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/>
      <c r="DM977" s="2"/>
      <c r="DN977" s="2"/>
      <c r="DO977" s="2"/>
      <c r="DP977" s="2"/>
      <c r="DQ977" s="2"/>
      <c r="DR977" s="2"/>
    </row>
    <row r="978" spans="1:122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  <c r="DE978" s="2"/>
      <c r="DF978" s="2"/>
      <c r="DG978" s="2"/>
      <c r="DH978" s="2"/>
      <c r="DI978" s="2"/>
      <c r="DJ978" s="2"/>
      <c r="DK978" s="2"/>
      <c r="DL978" s="2"/>
      <c r="DM978" s="2"/>
      <c r="DN978" s="2"/>
      <c r="DO978" s="2"/>
      <c r="DP978" s="2"/>
      <c r="DQ978" s="2"/>
      <c r="DR978" s="2"/>
    </row>
    <row r="979" spans="1:122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  <c r="DE979" s="2"/>
      <c r="DF979" s="2"/>
      <c r="DG979" s="2"/>
      <c r="DH979" s="2"/>
      <c r="DI979" s="2"/>
      <c r="DJ979" s="2"/>
      <c r="DK979" s="2"/>
      <c r="DL979" s="2"/>
      <c r="DM979" s="2"/>
      <c r="DN979" s="2"/>
      <c r="DO979" s="2"/>
      <c r="DP979" s="2"/>
      <c r="DQ979" s="2"/>
      <c r="DR979" s="2"/>
    </row>
    <row r="980" spans="1:122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  <c r="DE980" s="2"/>
      <c r="DF980" s="2"/>
      <c r="DG980" s="2"/>
      <c r="DH980" s="2"/>
      <c r="DI980" s="2"/>
      <c r="DJ980" s="2"/>
      <c r="DK980" s="2"/>
      <c r="DL980" s="2"/>
      <c r="DM980" s="2"/>
      <c r="DN980" s="2"/>
      <c r="DO980" s="2"/>
      <c r="DP980" s="2"/>
      <c r="DQ980" s="2"/>
      <c r="DR980" s="2"/>
    </row>
    <row r="981" spans="1:122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  <c r="DE981" s="2"/>
      <c r="DF981" s="2"/>
      <c r="DG981" s="2"/>
      <c r="DH981" s="2"/>
      <c r="DI981" s="2"/>
      <c r="DJ981" s="2"/>
      <c r="DK981" s="2"/>
      <c r="DL981" s="2"/>
      <c r="DM981" s="2"/>
      <c r="DN981" s="2"/>
      <c r="DO981" s="2"/>
      <c r="DP981" s="2"/>
      <c r="DQ981" s="2"/>
      <c r="DR981" s="2"/>
    </row>
    <row r="982" spans="1:122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  <c r="DE982" s="2"/>
      <c r="DF982" s="2"/>
      <c r="DG982" s="2"/>
      <c r="DH982" s="2"/>
      <c r="DI982" s="2"/>
      <c r="DJ982" s="2"/>
      <c r="DK982" s="2"/>
      <c r="DL982" s="2"/>
      <c r="DM982" s="2"/>
      <c r="DN982" s="2"/>
      <c r="DO982" s="2"/>
      <c r="DP982" s="2"/>
      <c r="DQ982" s="2"/>
      <c r="DR982" s="2"/>
    </row>
    <row r="983" spans="1:122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  <c r="DE983" s="2"/>
      <c r="DF983" s="2"/>
      <c r="DG983" s="2"/>
      <c r="DH983" s="2"/>
      <c r="DI983" s="2"/>
      <c r="DJ983" s="2"/>
      <c r="DK983" s="2"/>
      <c r="DL983" s="2"/>
      <c r="DM983" s="2"/>
      <c r="DN983" s="2"/>
      <c r="DO983" s="2"/>
      <c r="DP983" s="2"/>
      <c r="DQ983" s="2"/>
      <c r="DR983" s="2"/>
    </row>
    <row r="984" spans="1:122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  <c r="DE984" s="2"/>
      <c r="DF984" s="2"/>
      <c r="DG984" s="2"/>
      <c r="DH984" s="2"/>
      <c r="DI984" s="2"/>
      <c r="DJ984" s="2"/>
      <c r="DK984" s="2"/>
      <c r="DL984" s="2"/>
      <c r="DM984" s="2"/>
      <c r="DN984" s="2"/>
      <c r="DO984" s="2"/>
      <c r="DP984" s="2"/>
      <c r="DQ984" s="2"/>
      <c r="DR984" s="2"/>
    </row>
    <row r="985" spans="1:122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  <c r="DE985" s="2"/>
      <c r="DF985" s="2"/>
      <c r="DG985" s="2"/>
      <c r="DH985" s="2"/>
      <c r="DI985" s="2"/>
      <c r="DJ985" s="2"/>
      <c r="DK985" s="2"/>
      <c r="DL985" s="2"/>
      <c r="DM985" s="2"/>
      <c r="DN985" s="2"/>
      <c r="DO985" s="2"/>
      <c r="DP985" s="2"/>
      <c r="DQ985" s="2"/>
      <c r="DR985" s="2"/>
    </row>
    <row r="986" spans="1:122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  <c r="DE986" s="2"/>
      <c r="DF986" s="2"/>
      <c r="DG986" s="2"/>
      <c r="DH986" s="2"/>
      <c r="DI986" s="2"/>
      <c r="DJ986" s="2"/>
      <c r="DK986" s="2"/>
      <c r="DL986" s="2"/>
      <c r="DM986" s="2"/>
      <c r="DN986" s="2"/>
      <c r="DO986" s="2"/>
      <c r="DP986" s="2"/>
      <c r="DQ986" s="2"/>
      <c r="DR986" s="2"/>
    </row>
    <row r="987" spans="1:122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  <c r="DE987" s="2"/>
      <c r="DF987" s="2"/>
      <c r="DG987" s="2"/>
      <c r="DH987" s="2"/>
      <c r="DI987" s="2"/>
      <c r="DJ987" s="2"/>
      <c r="DK987" s="2"/>
      <c r="DL987" s="2"/>
      <c r="DM987" s="2"/>
      <c r="DN987" s="2"/>
      <c r="DO987" s="2"/>
      <c r="DP987" s="2"/>
      <c r="DQ987" s="2"/>
      <c r="DR987" s="2"/>
    </row>
    <row r="988" spans="1:122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  <c r="DE988" s="2"/>
      <c r="DF988" s="2"/>
      <c r="DG988" s="2"/>
      <c r="DH988" s="2"/>
      <c r="DI988" s="2"/>
      <c r="DJ988" s="2"/>
      <c r="DK988" s="2"/>
      <c r="DL988" s="2"/>
      <c r="DM988" s="2"/>
      <c r="DN988" s="2"/>
      <c r="DO988" s="2"/>
      <c r="DP988" s="2"/>
      <c r="DQ988" s="2"/>
      <c r="DR988" s="2"/>
    </row>
    <row r="989" spans="1:122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  <c r="DE989" s="2"/>
      <c r="DF989" s="2"/>
      <c r="DG989" s="2"/>
      <c r="DH989" s="2"/>
      <c r="DI989" s="2"/>
      <c r="DJ989" s="2"/>
      <c r="DK989" s="2"/>
      <c r="DL989" s="2"/>
      <c r="DM989" s="2"/>
      <c r="DN989" s="2"/>
      <c r="DO989" s="2"/>
      <c r="DP989" s="2"/>
      <c r="DQ989" s="2"/>
      <c r="DR989" s="2"/>
    </row>
    <row r="990" spans="1:122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  <c r="DE990" s="2"/>
      <c r="DF990" s="2"/>
      <c r="DG990" s="2"/>
      <c r="DH990" s="2"/>
      <c r="DI990" s="2"/>
      <c r="DJ990" s="2"/>
      <c r="DK990" s="2"/>
      <c r="DL990" s="2"/>
      <c r="DM990" s="2"/>
      <c r="DN990" s="2"/>
      <c r="DO990" s="2"/>
      <c r="DP990" s="2"/>
      <c r="DQ990" s="2"/>
      <c r="DR990" s="2"/>
    </row>
    <row r="991" spans="1:122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  <c r="DE991" s="2"/>
      <c r="DF991" s="2"/>
      <c r="DG991" s="2"/>
      <c r="DH991" s="2"/>
      <c r="DI991" s="2"/>
      <c r="DJ991" s="2"/>
      <c r="DK991" s="2"/>
      <c r="DL991" s="2"/>
      <c r="DM991" s="2"/>
      <c r="DN991" s="2"/>
      <c r="DO991" s="2"/>
      <c r="DP991" s="2"/>
      <c r="DQ991" s="2"/>
      <c r="DR991" s="2"/>
    </row>
    <row r="992" spans="1:122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  <c r="DE992" s="2"/>
      <c r="DF992" s="2"/>
      <c r="DG992" s="2"/>
      <c r="DH992" s="2"/>
      <c r="DI992" s="2"/>
      <c r="DJ992" s="2"/>
      <c r="DK992" s="2"/>
      <c r="DL992" s="2"/>
      <c r="DM992" s="2"/>
      <c r="DN992" s="2"/>
      <c r="DO992" s="2"/>
      <c r="DP992" s="2"/>
      <c r="DQ992" s="2"/>
      <c r="DR992" s="2"/>
    </row>
    <row r="993" spans="1:122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  <c r="DE993" s="2"/>
      <c r="DF993" s="2"/>
      <c r="DG993" s="2"/>
      <c r="DH993" s="2"/>
      <c r="DI993" s="2"/>
      <c r="DJ993" s="2"/>
      <c r="DK993" s="2"/>
      <c r="DL993" s="2"/>
      <c r="DM993" s="2"/>
      <c r="DN993" s="2"/>
      <c r="DO993" s="2"/>
      <c r="DP993" s="2"/>
      <c r="DQ993" s="2"/>
      <c r="DR993" s="2"/>
    </row>
    <row r="994" spans="1:122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  <c r="DE994" s="2"/>
      <c r="DF994" s="2"/>
      <c r="DG994" s="2"/>
      <c r="DH994" s="2"/>
      <c r="DI994" s="2"/>
      <c r="DJ994" s="2"/>
      <c r="DK994" s="2"/>
      <c r="DL994" s="2"/>
      <c r="DM994" s="2"/>
      <c r="DN994" s="2"/>
      <c r="DO994" s="2"/>
      <c r="DP994" s="2"/>
      <c r="DQ994" s="2"/>
      <c r="DR994" s="2"/>
    </row>
    <row r="995" spans="1:122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  <c r="DE995" s="2"/>
      <c r="DF995" s="2"/>
      <c r="DG995" s="2"/>
      <c r="DH995" s="2"/>
      <c r="DI995" s="2"/>
      <c r="DJ995" s="2"/>
      <c r="DK995" s="2"/>
      <c r="DL995" s="2"/>
      <c r="DM995" s="2"/>
      <c r="DN995" s="2"/>
      <c r="DO995" s="2"/>
      <c r="DP995" s="2"/>
      <c r="DQ995" s="2"/>
      <c r="DR995" s="2"/>
    </row>
    <row r="996" spans="1:122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  <c r="DE996" s="2"/>
      <c r="DF996" s="2"/>
      <c r="DG996" s="2"/>
      <c r="DH996" s="2"/>
      <c r="DI996" s="2"/>
      <c r="DJ996" s="2"/>
      <c r="DK996" s="2"/>
      <c r="DL996" s="2"/>
      <c r="DM996" s="2"/>
      <c r="DN996" s="2"/>
      <c r="DO996" s="2"/>
      <c r="DP996" s="2"/>
      <c r="DQ996" s="2"/>
      <c r="DR996" s="2"/>
    </row>
    <row r="997" spans="1:122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  <c r="DE997" s="2"/>
      <c r="DF997" s="2"/>
      <c r="DG997" s="2"/>
      <c r="DH997" s="2"/>
      <c r="DI997" s="2"/>
      <c r="DJ997" s="2"/>
      <c r="DK997" s="2"/>
      <c r="DL997" s="2"/>
      <c r="DM997" s="2"/>
      <c r="DN997" s="2"/>
      <c r="DO997" s="2"/>
      <c r="DP997" s="2"/>
      <c r="DQ997" s="2"/>
      <c r="DR997" s="2"/>
    </row>
    <row r="998" spans="1:122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  <c r="DE998" s="2"/>
      <c r="DF998" s="2"/>
      <c r="DG998" s="2"/>
      <c r="DH998" s="2"/>
      <c r="DI998" s="2"/>
      <c r="DJ998" s="2"/>
      <c r="DK998" s="2"/>
      <c r="DL998" s="2"/>
      <c r="DM998" s="2"/>
      <c r="DN998" s="2"/>
      <c r="DO998" s="2"/>
      <c r="DP998" s="2"/>
      <c r="DQ998" s="2"/>
      <c r="DR998" s="2"/>
    </row>
    <row r="999" spans="1:122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  <c r="DE999" s="2"/>
      <c r="DF999" s="2"/>
      <c r="DG999" s="2"/>
      <c r="DH999" s="2"/>
      <c r="DI999" s="2"/>
      <c r="DJ999" s="2"/>
      <c r="DK999" s="2"/>
      <c r="DL999" s="2"/>
      <c r="DM999" s="2"/>
      <c r="DN999" s="2"/>
      <c r="DO999" s="2"/>
      <c r="DP999" s="2"/>
      <c r="DQ999" s="2"/>
      <c r="DR999" s="2"/>
    </row>
    <row r="1000" spans="1:122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  <c r="DN1000" s="2"/>
      <c r="DO1000" s="2"/>
      <c r="DP1000" s="2"/>
      <c r="DQ1000" s="2"/>
      <c r="DR1000" s="2"/>
    </row>
  </sheetData>
  <mergeCells count="10">
    <mergeCell ref="B45:J45"/>
    <mergeCell ref="B50:J50"/>
    <mergeCell ref="B53:J53"/>
    <mergeCell ref="B1:J3"/>
    <mergeCell ref="B4:J4"/>
    <mergeCell ref="B31:J31"/>
    <mergeCell ref="B32:J32"/>
    <mergeCell ref="B37:J37"/>
    <mergeCell ref="B40:J40"/>
    <mergeCell ref="B44:J44"/>
  </mergeCells>
  <conditionalFormatting sqref="E43 H43">
    <cfRule type="cellIs" dxfId="4" priority="1" operator="equal">
      <formula>"Portugal"</formula>
    </cfRule>
  </conditionalFormatting>
  <conditionalFormatting sqref="E50 H50">
    <cfRule type="cellIs" dxfId="3" priority="2" operator="equal">
      <formula>"Portugal"</formula>
    </cfRule>
  </conditionalFormatting>
  <conditionalFormatting sqref="H34:H35">
    <cfRule type="cellIs" dxfId="2" priority="3" operator="equal">
      <formula>"Portugal"</formula>
    </cfRule>
  </conditionalFormatting>
  <conditionalFormatting sqref="H47:H48">
    <cfRule type="cellIs" dxfId="1" priority="4" operator="equal">
      <formula>"Portugal"</formula>
    </cfRule>
  </conditionalFormatting>
  <conditionalFormatting sqref="N32:N36">
    <cfRule type="cellIs" dxfId="0" priority="5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2025-06-18T19:29:01Z</cp:lastPrinted>
  <dcterms:created xsi:type="dcterms:W3CDTF">2015-12-13T00:09:02Z</dcterms:created>
  <dcterms:modified xsi:type="dcterms:W3CDTF">2025-06-18T19:29:19Z</dcterms:modified>
</cp:coreProperties>
</file>